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rittha\Desktop\"/>
    </mc:Choice>
  </mc:AlternateContent>
  <bookViews>
    <workbookView xWindow="120" yWindow="70" windowWidth="12240" windowHeight="8580" tabRatio="690"/>
  </bookViews>
  <sheets>
    <sheet name="INSTRUCTIONS" sheetId="9" r:id="rId1"/>
    <sheet name="WORKSHEET - GP LISTED CHEMICALS" sheetId="1" r:id="rId2"/>
    <sheet name="WORKSHEET -CHEMICALS OF CONCERN" sheetId="8" r:id="rId3"/>
    <sheet name="Hazard Rating" sheetId="4" r:id="rId4"/>
    <sheet name="Exposure Factors" sheetId="3" r:id="rId5"/>
    <sheet name="Exposure Indices" sheetId="7" r:id="rId6"/>
    <sheet name="Risk Levels" sheetId="5" r:id="rId7"/>
    <sheet name="ChemicalList" sheetId="2" r:id="rId8"/>
  </sheets>
  <definedNames>
    <definedName name="_0.1_mmHg____0.013_kPa___Coarse__bulk_or_wet_material">'Exposure Indices'!$A$36:$A$40</definedName>
    <definedName name="_xlnm._FilterDatabase" localSheetId="7" hidden="1">ChemicalList!$A$1:$N$625</definedName>
    <definedName name="AmountUsed">'Exposure Indices'!$A$26:$A$33</definedName>
    <definedName name="ChemicalList">ChemicalList!$A$2:$A$625</definedName>
    <definedName name="Coarse__bulk_or_wet_material" localSheetId="2">#REF!</definedName>
    <definedName name="Coarse__bulk_or_wet_material">#REF!</definedName>
    <definedName name="ControlMeasures" localSheetId="5">'Exposure Indices'!$A$10:$A$14</definedName>
    <definedName name="Duration" localSheetId="5">'Exposure Indices'!$A$19:$A$24</definedName>
    <definedName name="Duration">'Exposure Indices'!$A$17:$A$24</definedName>
    <definedName name="Duration_of_work_per_week">'Exposure Factors'!$A$9:$F$9</definedName>
    <definedName name="ExposureFactorsandIndeces">'Exposure Factors'!$A$1:$F$9</definedName>
    <definedName name="Hazard_control_measure">'Exposure Indices'!$A$9:$A$15</definedName>
    <definedName name="HazardDescription">'Hazard Rating'!$A$17:$A$22</definedName>
    <definedName name="OTPEL">'Exposure Indices'!$A$43:$A$49</definedName>
    <definedName name="ParticeSize" localSheetId="5">'Exposure Indices'!$A$1:$A$7</definedName>
    <definedName name="ParticleSize">'Exposure Indices'!$A$1:$A$7</definedName>
    <definedName name="_xlnm.Print_Area" localSheetId="1">'WORKSHEET - GP LISTED CHEMICALS'!$1:$29</definedName>
    <definedName name="_xlnm.Print_Area" localSheetId="2">'WORKSHEET -CHEMICALS OF CONCERN'!$A$1:$S$33</definedName>
    <definedName name="Ratio_of__OT_PEL">'Exposure Factors'!$A$6:$E$6</definedName>
    <definedName name="Vapour_pressure_or_particle_size__aerodynamic_diameter">'Exposure Factors'!$A$4:$F$5</definedName>
    <definedName name="VPandPS" localSheetId="5">'Exposure Indices'!$A$35:$A$41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04" i="2" l="1"/>
  <c r="D504" i="2"/>
  <c r="H405" i="2"/>
  <c r="D405" i="2"/>
  <c r="G196" i="2"/>
  <c r="H196" i="2"/>
  <c r="D196" i="2"/>
  <c r="K73" i="2"/>
  <c r="G73" i="2"/>
  <c r="H73" i="2"/>
  <c r="D73" i="2"/>
  <c r="K84" i="2"/>
  <c r="H84" i="2"/>
  <c r="D84" i="2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8" i="1"/>
  <c r="E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8" i="1"/>
  <c r="G619" i="2"/>
  <c r="G612" i="2"/>
  <c r="G594" i="2"/>
  <c r="G592" i="2"/>
  <c r="G589" i="2"/>
  <c r="G581" i="2"/>
  <c r="G580" i="2"/>
  <c r="G584" i="2"/>
  <c r="G501" i="2"/>
  <c r="G495" i="2"/>
  <c r="G492" i="2"/>
  <c r="G489" i="2"/>
  <c r="G488" i="2"/>
  <c r="G487" i="2"/>
  <c r="G485" i="2"/>
  <c r="G483" i="2"/>
  <c r="G473" i="2"/>
  <c r="G456" i="2"/>
  <c r="G450" i="2"/>
  <c r="G449" i="2"/>
  <c r="G442" i="2"/>
  <c r="G441" i="2"/>
  <c r="G436" i="2"/>
  <c r="G429" i="2"/>
  <c r="G427" i="2"/>
  <c r="G425" i="2"/>
  <c r="G419" i="2"/>
  <c r="G412" i="2"/>
  <c r="G397" i="2"/>
  <c r="G394" i="2"/>
  <c r="G393" i="2"/>
  <c r="G387" i="2"/>
  <c r="G388" i="2"/>
  <c r="G384" i="2"/>
  <c r="G385" i="2"/>
  <c r="G373" i="2"/>
  <c r="G372" i="2"/>
  <c r="G370" i="2"/>
  <c r="G367" i="2"/>
  <c r="G362" i="2"/>
  <c r="G360" i="2"/>
  <c r="G350" i="2"/>
  <c r="G342" i="2"/>
  <c r="G330" i="2"/>
  <c r="G327" i="2"/>
  <c r="G325" i="2"/>
  <c r="G318" i="2"/>
  <c r="G313" i="2"/>
  <c r="G306" i="2"/>
  <c r="G298" i="2"/>
  <c r="G297" i="2"/>
  <c r="G289" i="2"/>
  <c r="G288" i="2"/>
  <c r="G286" i="2"/>
  <c r="G285" i="2"/>
  <c r="G275" i="2"/>
  <c r="G272" i="2"/>
  <c r="G261" i="2"/>
  <c r="G260" i="2"/>
  <c r="G258" i="2"/>
  <c r="G257" i="2"/>
  <c r="G255" i="2"/>
  <c r="G246" i="2"/>
  <c r="G244" i="2"/>
  <c r="G242" i="2"/>
  <c r="G232" i="2"/>
  <c r="G220" i="2"/>
  <c r="G217" i="2"/>
  <c r="G207" i="2"/>
  <c r="G206" i="2"/>
  <c r="G205" i="2"/>
  <c r="G203" i="2"/>
  <c r="G200" i="2"/>
  <c r="G193" i="2"/>
  <c r="G185" i="2"/>
  <c r="G184" i="2"/>
  <c r="G169" i="2"/>
  <c r="G167" i="2"/>
  <c r="G166" i="2"/>
  <c r="G163" i="2"/>
  <c r="G161" i="2"/>
  <c r="G156" i="2"/>
  <c r="G155" i="2"/>
  <c r="G151" i="2"/>
  <c r="G150" i="2"/>
  <c r="G123" i="2"/>
  <c r="G112" i="2"/>
  <c r="G94" i="2"/>
  <c r="G82" i="2"/>
  <c r="G80" i="2"/>
  <c r="G77" i="2"/>
  <c r="G70" i="2"/>
  <c r="G53" i="2"/>
  <c r="G51" i="2"/>
  <c r="G35" i="2"/>
  <c r="G34" i="2"/>
  <c r="G17" i="2"/>
  <c r="G14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4" i="2"/>
  <c r="K75" i="2"/>
  <c r="K76" i="2"/>
  <c r="K77" i="2"/>
  <c r="K78" i="2"/>
  <c r="K79" i="2"/>
  <c r="K80" i="2"/>
  <c r="K81" i="2"/>
  <c r="K82" i="2"/>
  <c r="K83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D172" i="2"/>
  <c r="D167" i="2"/>
  <c r="D589" i="2"/>
  <c r="G49" i="2"/>
  <c r="D324" i="2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11" i="8"/>
  <c r="P12" i="8"/>
  <c r="P13" i="8"/>
  <c r="P14" i="8"/>
  <c r="P15" i="8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29" i="8"/>
  <c r="P30" i="8"/>
  <c r="P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11" i="8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D96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F8" i="1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4" i="2"/>
  <c r="D75" i="2"/>
  <c r="D76" i="2"/>
  <c r="D77" i="2"/>
  <c r="D78" i="2"/>
  <c r="D79" i="2"/>
  <c r="D80" i="2"/>
  <c r="D81" i="2"/>
  <c r="D82" i="2"/>
  <c r="D83" i="2"/>
  <c r="D85" i="2"/>
  <c r="D86" i="2"/>
  <c r="D87" i="2"/>
  <c r="D88" i="2"/>
  <c r="D89" i="2"/>
  <c r="D90" i="2"/>
  <c r="D91" i="2"/>
  <c r="D92" i="2"/>
  <c r="D93" i="2"/>
  <c r="D94" i="2"/>
  <c r="D95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8" i="2"/>
  <c r="D169" i="2"/>
  <c r="D170" i="2"/>
  <c r="D171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3" i="2"/>
  <c r="Q29" i="8" a="1"/>
  <c r="Q29" i="8"/>
  <c r="Q28" i="8" a="1"/>
  <c r="Q28" i="8"/>
  <c r="Q27" i="8" a="1"/>
  <c r="Q27" i="8"/>
  <c r="Q26" i="8" a="1"/>
  <c r="Q26" i="8"/>
  <c r="Q25" i="8" a="1"/>
  <c r="Q25" i="8"/>
  <c r="Q24" i="8" a="1"/>
  <c r="Q24" i="8"/>
  <c r="Q23" i="8" a="1"/>
  <c r="Q23" i="8"/>
  <c r="Q22" i="8" a="1"/>
  <c r="Q22" i="8"/>
  <c r="Q21" i="8" a="1"/>
  <c r="Q21" i="8"/>
  <c r="Q20" i="8" a="1"/>
  <c r="Q20" i="8"/>
  <c r="Q19" i="8" a="1"/>
  <c r="Q19" i="8"/>
  <c r="Q18" i="8" a="1"/>
  <c r="Q18" i="8"/>
  <c r="Q17" i="8" a="1"/>
  <c r="Q17" i="8"/>
  <c r="Q16" i="8" a="1"/>
  <c r="Q16" i="8"/>
  <c r="Q15" i="8" a="1"/>
  <c r="Q15" i="8"/>
  <c r="Q13" i="8" a="1"/>
  <c r="Q13" i="8"/>
  <c r="N76" i="2"/>
  <c r="N75" i="2"/>
  <c r="N74" i="2"/>
  <c r="N67" i="2"/>
  <c r="N65" i="2"/>
  <c r="N63" i="2"/>
  <c r="G9" i="2"/>
  <c r="H9" i="2"/>
  <c r="G7" i="2"/>
  <c r="N7" i="2"/>
  <c r="N3" i="2"/>
  <c r="G617" i="2"/>
  <c r="H617" i="2"/>
  <c r="H619" i="2"/>
  <c r="H621" i="2"/>
  <c r="H622" i="2"/>
  <c r="H623" i="2"/>
  <c r="H624" i="2"/>
  <c r="H625" i="2"/>
  <c r="H22" i="2"/>
  <c r="H85" i="2"/>
  <c r="H95" i="2"/>
  <c r="H616" i="2"/>
  <c r="H618" i="2"/>
  <c r="H620" i="2"/>
  <c r="P9" i="1" a="1"/>
  <c r="P9" i="1"/>
  <c r="P10" i="1" a="1"/>
  <c r="P10" i="1"/>
  <c r="P11" i="1" a="1"/>
  <c r="P11" i="1"/>
  <c r="P12" i="1" a="1"/>
  <c r="P12" i="1"/>
  <c r="P13" i="1" a="1"/>
  <c r="P13" i="1"/>
  <c r="P14" i="1" a="1"/>
  <c r="P14" i="1"/>
  <c r="P15" i="1" a="1"/>
  <c r="P15" i="1"/>
  <c r="P16" i="1" a="1"/>
  <c r="P16" i="1"/>
  <c r="P17" i="1" a="1"/>
  <c r="P17" i="1"/>
  <c r="P18" i="1" a="1"/>
  <c r="P18" i="1"/>
  <c r="P19" i="1" a="1"/>
  <c r="P19" i="1"/>
  <c r="P20" i="1" a="1"/>
  <c r="P20" i="1"/>
  <c r="P21" i="1" a="1"/>
  <c r="P21" i="1"/>
  <c r="P22" i="1" a="1"/>
  <c r="P22" i="1"/>
  <c r="P23" i="1" a="1"/>
  <c r="P23" i="1"/>
  <c r="P24" i="1" a="1"/>
  <c r="P24" i="1"/>
  <c r="P25" i="1" a="1"/>
  <c r="P25" i="1"/>
  <c r="P26" i="1" a="1"/>
  <c r="P26" i="1"/>
  <c r="P27" i="1" a="1"/>
  <c r="P27" i="1"/>
  <c r="N18" i="2"/>
  <c r="N9" i="2"/>
  <c r="G4" i="2"/>
  <c r="H4" i="2"/>
  <c r="G5" i="2"/>
  <c r="H5" i="2"/>
  <c r="G6" i="2"/>
  <c r="H6" i="2"/>
  <c r="H7" i="2"/>
  <c r="G8" i="2"/>
  <c r="H8" i="2"/>
  <c r="H10" i="2"/>
  <c r="G11" i="2"/>
  <c r="H11" i="2"/>
  <c r="H12" i="2"/>
  <c r="G13" i="2"/>
  <c r="H13" i="2"/>
  <c r="H14" i="2"/>
  <c r="H15" i="2"/>
  <c r="H16" i="2"/>
  <c r="H17" i="2"/>
  <c r="G18" i="2"/>
  <c r="H18" i="2"/>
  <c r="G19" i="2"/>
  <c r="H19" i="2"/>
  <c r="G20" i="2"/>
  <c r="H20" i="2"/>
  <c r="H21" i="2"/>
  <c r="H23" i="2"/>
  <c r="H24" i="2"/>
  <c r="H25" i="2"/>
  <c r="H26" i="2"/>
  <c r="H27" i="2"/>
  <c r="H28" i="2"/>
  <c r="H29" i="2"/>
  <c r="G30" i="2"/>
  <c r="H30" i="2"/>
  <c r="H31" i="2"/>
  <c r="H32" i="2"/>
  <c r="H33" i="2"/>
  <c r="H34" i="2"/>
  <c r="H35" i="2"/>
  <c r="H36" i="2"/>
  <c r="H37" i="2"/>
  <c r="H38" i="2"/>
  <c r="H39" i="2"/>
  <c r="H40" i="2"/>
  <c r="G41" i="2"/>
  <c r="H41" i="2"/>
  <c r="H42" i="2"/>
  <c r="H43" i="2"/>
  <c r="H44" i="2"/>
  <c r="H45" i="2"/>
  <c r="H46" i="2"/>
  <c r="H47" i="2"/>
  <c r="H48" i="2"/>
  <c r="H49" i="2"/>
  <c r="I8" i="1"/>
  <c r="P8" i="1" a="1"/>
  <c r="P8" i="1"/>
  <c r="H50" i="2"/>
  <c r="H51" i="2"/>
  <c r="H52" i="2"/>
  <c r="H53" i="2"/>
  <c r="H54" i="2"/>
  <c r="H55" i="2"/>
  <c r="H56" i="2"/>
  <c r="H57" i="2"/>
  <c r="H58" i="2"/>
  <c r="H59" i="2"/>
  <c r="H60" i="2"/>
  <c r="G61" i="2"/>
  <c r="H61" i="2"/>
  <c r="H62" i="2"/>
  <c r="G63" i="2"/>
  <c r="H63" i="2"/>
  <c r="H64" i="2"/>
  <c r="G65" i="2"/>
  <c r="H65" i="2"/>
  <c r="G66" i="2"/>
  <c r="H66" i="2"/>
  <c r="G67" i="2"/>
  <c r="H67" i="2"/>
  <c r="G68" i="2"/>
  <c r="H68" i="2"/>
  <c r="G69" i="2"/>
  <c r="H69" i="2"/>
  <c r="H70" i="2"/>
  <c r="H71" i="2"/>
  <c r="G72" i="2"/>
  <c r="H72" i="2"/>
  <c r="G74" i="2"/>
  <c r="H74" i="2"/>
  <c r="G75" i="2"/>
  <c r="H75" i="2"/>
  <c r="G76" i="2"/>
  <c r="H76" i="2"/>
  <c r="H77" i="2"/>
  <c r="H78" i="2"/>
  <c r="H79" i="2"/>
  <c r="H80" i="2"/>
  <c r="H81" i="2"/>
  <c r="H82" i="2"/>
  <c r="H83" i="2"/>
  <c r="H86" i="2"/>
  <c r="H87" i="2"/>
  <c r="H88" i="2"/>
  <c r="H89" i="2"/>
  <c r="H90" i="2"/>
  <c r="H91" i="2"/>
  <c r="H92" i="2"/>
  <c r="H93" i="2"/>
  <c r="H94" i="2"/>
  <c r="H96" i="2"/>
  <c r="H97" i="2"/>
  <c r="H98" i="2"/>
  <c r="H99" i="2"/>
  <c r="H100" i="2"/>
  <c r="H101" i="2"/>
  <c r="H102" i="2"/>
  <c r="G103" i="2"/>
  <c r="H103" i="2"/>
  <c r="H104" i="2"/>
  <c r="H105" i="2"/>
  <c r="G106" i="2"/>
  <c r="H106" i="2"/>
  <c r="H107" i="2"/>
  <c r="H108" i="2"/>
  <c r="H109" i="2"/>
  <c r="H110" i="2"/>
  <c r="G111" i="2"/>
  <c r="H111" i="2"/>
  <c r="H112" i="2"/>
  <c r="H113" i="2"/>
  <c r="G114" i="2"/>
  <c r="H114" i="2"/>
  <c r="G115" i="2"/>
  <c r="H115" i="2"/>
  <c r="H116" i="2"/>
  <c r="H117" i="2"/>
  <c r="H118" i="2"/>
  <c r="H119" i="2"/>
  <c r="H120" i="2"/>
  <c r="G121" i="2"/>
  <c r="H121" i="2"/>
  <c r="H122" i="2"/>
  <c r="H123" i="2"/>
  <c r="H124" i="2"/>
  <c r="H125" i="2"/>
  <c r="H126" i="2"/>
  <c r="G127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G153" i="2"/>
  <c r="H153" i="2"/>
  <c r="H154" i="2"/>
  <c r="H155" i="2"/>
  <c r="H156" i="2"/>
  <c r="G157" i="2"/>
  <c r="H157" i="2"/>
  <c r="G158" i="2"/>
  <c r="H158" i="2"/>
  <c r="G159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G172" i="2"/>
  <c r="H172" i="2"/>
  <c r="H173" i="2"/>
  <c r="H174" i="2"/>
  <c r="H175" i="2"/>
  <c r="H176" i="2"/>
  <c r="H177" i="2"/>
  <c r="G178" i="2"/>
  <c r="H178" i="2"/>
  <c r="G179" i="2"/>
  <c r="H179" i="2"/>
  <c r="H180" i="2"/>
  <c r="H181" i="2"/>
  <c r="H182" i="2"/>
  <c r="G183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G197" i="2"/>
  <c r="H197" i="2"/>
  <c r="H198" i="2"/>
  <c r="H199" i="2"/>
  <c r="H200" i="2"/>
  <c r="H201" i="2"/>
  <c r="H202" i="2"/>
  <c r="H203" i="2"/>
  <c r="G204" i="2"/>
  <c r="H204" i="2"/>
  <c r="H205" i="2"/>
  <c r="H206" i="2"/>
  <c r="H207" i="2"/>
  <c r="H208" i="2"/>
  <c r="G209" i="2"/>
  <c r="H209" i="2"/>
  <c r="G210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G234" i="2"/>
  <c r="H234" i="2"/>
  <c r="H235" i="2"/>
  <c r="G236" i="2"/>
  <c r="H236" i="2"/>
  <c r="G237" i="2"/>
  <c r="H237" i="2"/>
  <c r="H238" i="2"/>
  <c r="H239" i="2"/>
  <c r="H240" i="2"/>
  <c r="G241" i="2"/>
  <c r="H241" i="2"/>
  <c r="H242" i="2"/>
  <c r="G243" i="2"/>
  <c r="H243" i="2"/>
  <c r="H244" i="2"/>
  <c r="G245" i="2"/>
  <c r="H245" i="2"/>
  <c r="H246" i="2"/>
  <c r="H247" i="2"/>
  <c r="H248" i="2"/>
  <c r="H249" i="2"/>
  <c r="G250" i="2"/>
  <c r="H250" i="2"/>
  <c r="G251" i="2"/>
  <c r="H251" i="2"/>
  <c r="G252" i="2"/>
  <c r="H252" i="2"/>
  <c r="H253" i="2"/>
  <c r="G254" i="2"/>
  <c r="H254" i="2"/>
  <c r="H255" i="2"/>
  <c r="G256" i="2"/>
  <c r="H256" i="2"/>
  <c r="H257" i="2"/>
  <c r="H258" i="2"/>
  <c r="H260" i="2"/>
  <c r="H261" i="2"/>
  <c r="H262" i="2"/>
  <c r="H263" i="2"/>
  <c r="H264" i="2"/>
  <c r="H265" i="2"/>
  <c r="H266" i="2"/>
  <c r="H267" i="2"/>
  <c r="H268" i="2"/>
  <c r="G269" i="2"/>
  <c r="H269" i="2"/>
  <c r="H270" i="2"/>
  <c r="G271" i="2"/>
  <c r="H271" i="2"/>
  <c r="H272" i="2"/>
  <c r="G273" i="2"/>
  <c r="H273" i="2"/>
  <c r="G274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G299" i="2"/>
  <c r="H299" i="2"/>
  <c r="H300" i="2"/>
  <c r="G301" i="2"/>
  <c r="H301" i="2"/>
  <c r="H302" i="2"/>
  <c r="G303" i="2"/>
  <c r="H303" i="2"/>
  <c r="H304" i="2"/>
  <c r="H305" i="2"/>
  <c r="H306" i="2"/>
  <c r="G307" i="2"/>
  <c r="H307" i="2"/>
  <c r="H308" i="2"/>
  <c r="H309" i="2"/>
  <c r="H310" i="2"/>
  <c r="H311" i="2"/>
  <c r="G312" i="2"/>
  <c r="H312" i="2"/>
  <c r="H313" i="2"/>
  <c r="H314" i="2"/>
  <c r="H315" i="2"/>
  <c r="H316" i="2"/>
  <c r="H317" i="2"/>
  <c r="H318" i="2"/>
  <c r="H319" i="2"/>
  <c r="H320" i="2"/>
  <c r="H321" i="2"/>
  <c r="G322" i="2"/>
  <c r="H322" i="2"/>
  <c r="H323" i="2"/>
  <c r="H324" i="2"/>
  <c r="H325" i="2"/>
  <c r="G326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G343" i="2"/>
  <c r="H343" i="2"/>
  <c r="H344" i="2"/>
  <c r="H345" i="2"/>
  <c r="H346" i="2"/>
  <c r="H347" i="2"/>
  <c r="H348" i="2"/>
  <c r="H349" i="2"/>
  <c r="H350" i="2"/>
  <c r="H351" i="2"/>
  <c r="G352" i="2"/>
  <c r="H352" i="2"/>
  <c r="H353" i="2"/>
  <c r="H354" i="2"/>
  <c r="H355" i="2"/>
  <c r="H356" i="2"/>
  <c r="H357" i="2"/>
  <c r="G358" i="2"/>
  <c r="H358" i="2"/>
  <c r="H359" i="2"/>
  <c r="H360" i="2"/>
  <c r="G361" i="2"/>
  <c r="H361" i="2"/>
  <c r="H362" i="2"/>
  <c r="H363" i="2"/>
  <c r="G364" i="2"/>
  <c r="H364" i="2"/>
  <c r="H365" i="2"/>
  <c r="H366" i="2"/>
  <c r="H367" i="2"/>
  <c r="H368" i="2"/>
  <c r="G369" i="2"/>
  <c r="H369" i="2"/>
  <c r="H370" i="2"/>
  <c r="H371" i="2"/>
  <c r="H372" i="2"/>
  <c r="H373" i="2"/>
  <c r="H374" i="2"/>
  <c r="H375" i="2"/>
  <c r="H376" i="2"/>
  <c r="H377" i="2"/>
  <c r="G378" i="2"/>
  <c r="H378" i="2"/>
  <c r="H379" i="2"/>
  <c r="H380" i="2"/>
  <c r="H381" i="2"/>
  <c r="G382" i="2"/>
  <c r="H382" i="2"/>
  <c r="G383" i="2"/>
  <c r="H383" i="2"/>
  <c r="H384" i="2"/>
  <c r="H385" i="2"/>
  <c r="H386" i="2"/>
  <c r="H387" i="2"/>
  <c r="H388" i="2"/>
  <c r="G389" i="2"/>
  <c r="H389" i="2"/>
  <c r="H390" i="2"/>
  <c r="H391" i="2"/>
  <c r="G392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6" i="2"/>
  <c r="G407" i="2"/>
  <c r="H407" i="2"/>
  <c r="G408" i="2"/>
  <c r="H408" i="2"/>
  <c r="H409" i="2"/>
  <c r="H410" i="2"/>
  <c r="H411" i="2"/>
  <c r="H412" i="2"/>
  <c r="H413" i="2"/>
  <c r="H414" i="2"/>
  <c r="H415" i="2"/>
  <c r="G416" i="2"/>
  <c r="H416" i="2"/>
  <c r="G417" i="2"/>
  <c r="H417" i="2"/>
  <c r="H418" i="2"/>
  <c r="H419" i="2"/>
  <c r="H420" i="2"/>
  <c r="G421" i="2"/>
  <c r="H421" i="2"/>
  <c r="G422" i="2"/>
  <c r="H422" i="2"/>
  <c r="H423" i="2"/>
  <c r="H424" i="2"/>
  <c r="H425" i="2"/>
  <c r="G426" i="2"/>
  <c r="H426" i="2"/>
  <c r="H427" i="2"/>
  <c r="H428" i="2"/>
  <c r="H429" i="2"/>
  <c r="H430" i="2"/>
  <c r="H431" i="2"/>
  <c r="G432" i="2"/>
  <c r="H432" i="2"/>
  <c r="H433" i="2"/>
  <c r="H434" i="2"/>
  <c r="H435" i="2"/>
  <c r="H436" i="2"/>
  <c r="G437" i="2"/>
  <c r="H437" i="2"/>
  <c r="H438" i="2"/>
  <c r="H439" i="2"/>
  <c r="H440" i="2"/>
  <c r="H441" i="2"/>
  <c r="H442" i="2"/>
  <c r="H443" i="2"/>
  <c r="H444" i="2"/>
  <c r="H445" i="2"/>
  <c r="H446" i="2"/>
  <c r="G447" i="2"/>
  <c r="H447" i="2"/>
  <c r="G448" i="2"/>
  <c r="H448" i="2"/>
  <c r="H449" i="2"/>
  <c r="H450" i="2"/>
  <c r="H451" i="2"/>
  <c r="H452" i="2"/>
  <c r="G453" i="2"/>
  <c r="H453" i="2"/>
  <c r="G454" i="2"/>
  <c r="H454" i="2"/>
  <c r="H455" i="2"/>
  <c r="H456" i="2"/>
  <c r="H457" i="2"/>
  <c r="H458" i="2"/>
  <c r="H459" i="2"/>
  <c r="H460" i="2"/>
  <c r="H461" i="2"/>
  <c r="G462" i="2"/>
  <c r="H462" i="2"/>
  <c r="G463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G486" i="2"/>
  <c r="H486" i="2"/>
  <c r="H487" i="2"/>
  <c r="H488" i="2"/>
  <c r="H489" i="2"/>
  <c r="H490" i="2"/>
  <c r="H491" i="2"/>
  <c r="H492" i="2"/>
  <c r="H493" i="2"/>
  <c r="G494" i="2"/>
  <c r="H494" i="2"/>
  <c r="H495" i="2"/>
  <c r="H496" i="2"/>
  <c r="H497" i="2"/>
  <c r="H498" i="2"/>
  <c r="H499" i="2"/>
  <c r="H500" i="2"/>
  <c r="H501" i="2"/>
  <c r="H502" i="2"/>
  <c r="H503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G531" i="2"/>
  <c r="H531" i="2"/>
  <c r="H532" i="2"/>
  <c r="H533" i="2"/>
  <c r="G534" i="2"/>
  <c r="H534" i="2"/>
  <c r="H535" i="2"/>
  <c r="H536" i="2"/>
  <c r="H537" i="2"/>
  <c r="H538" i="2"/>
  <c r="G539" i="2"/>
  <c r="H539" i="2"/>
  <c r="H540" i="2"/>
  <c r="G541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G557" i="2"/>
  <c r="H557" i="2"/>
  <c r="H558" i="2"/>
  <c r="H559" i="2"/>
  <c r="G560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G575" i="2"/>
  <c r="H575" i="2"/>
  <c r="G576" i="2"/>
  <c r="H576" i="2"/>
  <c r="H577" i="2"/>
  <c r="H578" i="2"/>
  <c r="H579" i="2"/>
  <c r="H580" i="2"/>
  <c r="H581" i="2"/>
  <c r="H582" i="2"/>
  <c r="G583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G601" i="2"/>
  <c r="H601" i="2"/>
  <c r="H602" i="2"/>
  <c r="H603" i="2"/>
  <c r="H604" i="2"/>
  <c r="H605" i="2"/>
  <c r="G606" i="2"/>
  <c r="H606" i="2"/>
  <c r="H607" i="2"/>
  <c r="H608" i="2"/>
  <c r="H609" i="2"/>
  <c r="H610" i="2"/>
  <c r="H611" i="2"/>
  <c r="H612" i="2"/>
  <c r="H613" i="2"/>
  <c r="H614" i="2"/>
  <c r="H615" i="2"/>
  <c r="G3" i="2"/>
  <c r="H3" i="2"/>
  <c r="E259" i="2"/>
  <c r="G259" i="2"/>
  <c r="H259" i="2"/>
  <c r="Q14" i="8" a="1"/>
  <c r="Q14" i="8"/>
  <c r="R14" i="8"/>
  <c r="S14" i="8"/>
  <c r="Q11" i="8" a="1"/>
  <c r="Q11" i="8"/>
  <c r="R11" i="8"/>
  <c r="S11" i="8"/>
  <c r="Q30" i="8" a="1"/>
  <c r="Q30" i="8"/>
  <c r="R30" i="8"/>
  <c r="S30" i="8"/>
  <c r="Q12" i="8" a="1"/>
  <c r="Q12" i="8"/>
  <c r="R12" i="8"/>
  <c r="S12" i="8"/>
  <c r="R23" i="8"/>
  <c r="S23" i="8"/>
  <c r="R25" i="8"/>
  <c r="S25" i="8"/>
  <c r="R27" i="8"/>
  <c r="S27" i="8"/>
  <c r="R29" i="8"/>
  <c r="S29" i="8"/>
  <c r="R13" i="8"/>
  <c r="S13" i="8"/>
  <c r="R15" i="8"/>
  <c r="S15" i="8"/>
  <c r="R17" i="8"/>
  <c r="S17" i="8"/>
  <c r="R19" i="8"/>
  <c r="S19" i="8"/>
  <c r="R21" i="8"/>
  <c r="S21" i="8"/>
  <c r="R16" i="8"/>
  <c r="S16" i="8"/>
  <c r="R18" i="8"/>
  <c r="S18" i="8"/>
  <c r="R20" i="8"/>
  <c r="S20" i="8"/>
  <c r="R22" i="8"/>
  <c r="S22" i="8"/>
  <c r="R24" i="8"/>
  <c r="S24" i="8"/>
  <c r="R26" i="8"/>
  <c r="S26" i="8"/>
  <c r="R28" i="8"/>
  <c r="S28" i="8"/>
  <c r="Q25" i="1"/>
  <c r="R25" i="1"/>
  <c r="Q13" i="1"/>
  <c r="R13" i="1"/>
  <c r="Q15" i="1"/>
  <c r="R15" i="1"/>
  <c r="Q17" i="1"/>
  <c r="R17" i="1"/>
  <c r="Q26" i="1"/>
  <c r="R26" i="1"/>
  <c r="Q27" i="1"/>
  <c r="R27" i="1"/>
  <c r="Q14" i="1"/>
  <c r="R14" i="1"/>
  <c r="Q16" i="1"/>
  <c r="R16" i="1"/>
  <c r="Q12" i="1"/>
  <c r="R12" i="1"/>
  <c r="Q19" i="1"/>
  <c r="R19" i="1"/>
  <c r="Q20" i="1"/>
  <c r="R20" i="1"/>
  <c r="Q24" i="1"/>
  <c r="R24" i="1"/>
  <c r="Q23" i="1"/>
  <c r="R23" i="1"/>
  <c r="Q21" i="1"/>
  <c r="R21" i="1"/>
  <c r="Q22" i="1"/>
  <c r="R22" i="1"/>
  <c r="Q18" i="1"/>
  <c r="R18" i="1"/>
  <c r="Q11" i="1"/>
  <c r="R11" i="1"/>
  <c r="Q10" i="1"/>
  <c r="R10" i="1"/>
  <c r="Q8" i="1"/>
  <c r="R8" i="1"/>
  <c r="Q9" i="1"/>
  <c r="R9" i="1"/>
</calcChain>
</file>

<file path=xl/sharedStrings.xml><?xml version="1.0" encoding="utf-8"?>
<sst xmlns="http://schemas.openxmlformats.org/spreadsheetml/2006/main" count="2757" uniqueCount="829">
  <si>
    <t>SEMI-QUANTITATIVE RISK ASSESSMENT OF OCCUPATIONAL EXPOSURE TO HARMFUL CHEMICALS</t>
  </si>
  <si>
    <t>INSTRUCTIONS:</t>
  </si>
  <si>
    <t xml:space="preserve">NOTE: Not all the exposure factors will be utilized in a risk assessment, depending on whether the parameters are available. </t>
  </si>
  <si>
    <t>1.  For Chemicals listed in the WSH (General Provisions) Regulations, please use GP LISTED CHEMICALS Worksheet</t>
  </si>
  <si>
    <t>a.  Fill in the Department, Location and Process the chemical is used</t>
  </si>
  <si>
    <t>b.  Under the Chemical column, please select the chemical name from the drop-down list</t>
  </si>
  <si>
    <t>b.1  The Hazard Rating will be automatically filled-up</t>
  </si>
  <si>
    <t>b.2  For Liquids or Gases, the Vapour Pressure Index will be automatically filled-up, if available</t>
  </si>
  <si>
    <t>b.3  For SOLIDS, please select particle size from the drop-down list; the Particle Size Index will be filled-up.</t>
  </si>
  <si>
    <t>b.3  The Odour Threshold/Permissible Exposure Limit Index will be automaticallly filled-up, if available</t>
  </si>
  <si>
    <t>c.  Select EXISTING CONTROL MEASURES from the drop down menu</t>
  </si>
  <si>
    <t>d.  Select DURATION OF EXPOSURE PER WEEK from the drop down menu</t>
  </si>
  <si>
    <t>d.  Select AMOUNT USED PER WEEK from the drop down menu</t>
  </si>
  <si>
    <t>e.  The RISK LEVEL will be automatically computed.</t>
  </si>
  <si>
    <t>f.   REGULATORY MEDICAL EXAMINATIONS requirements will  be indicated.</t>
  </si>
  <si>
    <t>2.  For Other Chemicals of Concern not listed in the WSH (General Provisions) Regulations, please use CHEMICALS OF CONCERN Worksheet</t>
  </si>
  <si>
    <t xml:space="preserve">NOTE:  Refer to the Safety Data Sheet for chemical information; </t>
  </si>
  <si>
    <t>or visit theInternational Labour Organization (ILO) International Occupational Safety and Health Information Centre for International Chemical Safety Cards (ICSC)</t>
  </si>
  <si>
    <t>http://www.ilo.org/legacy/english/protection/safework/cis/products/icsc/dtasht/index.htm</t>
  </si>
  <si>
    <t xml:space="preserve">or US CDC NIOSH Pocket Guide to Chemical Hazards (NPG) </t>
  </si>
  <si>
    <t>http://www.cdc.gov/niosh/npg/</t>
  </si>
  <si>
    <t>b.  Fill in the Chemical Name</t>
  </si>
  <si>
    <t>c.  Select HAZARD DESCRIPTION from the drop-down list; The Hazard Rating will be automatically filled-up</t>
  </si>
  <si>
    <t>d.  Select VAPOUR PRESSURE (for liquids/gases) or PARTICLES SIZE (for solids) from the drop down menu; the Vapour Pressure/Particle Size Index will be automatically filled-up</t>
  </si>
  <si>
    <t xml:space="preserve">e.  If available, select ODOUR THRESHOLD / THRESHOLD LIMIT VALUE RATION from the drop-down list.  </t>
  </si>
  <si>
    <t>The Odour Threshold/Permissible Exposure Limit Index will be automaticallly filled-up.</t>
  </si>
  <si>
    <t>f.  Select EXISTING CONTROL MEASURES from the drop down menu; the Hazard Control Index will be automaticallly filled-up.</t>
  </si>
  <si>
    <t>g.  Select DURATION OF EXPOSURE PER WEEK from the drop down menu; the Duration of Exposure Index will be automaticallly filled-up.</t>
  </si>
  <si>
    <t>h.  Select AMOUNT USED PER WEEK from the drop down menu; The Amount Used Index will be automaticallly filled-up.</t>
  </si>
  <si>
    <t>i.  The Risk Level will be automatically computed.</t>
  </si>
  <si>
    <t>FOLLOW_UP ACTIONS</t>
  </si>
  <si>
    <t>Risk Rating</t>
  </si>
  <si>
    <t xml:space="preserve">Negligible </t>
  </si>
  <si>
    <t>No need for Air Monitoring</t>
  </si>
  <si>
    <t xml:space="preserve">Low </t>
  </si>
  <si>
    <t xml:space="preserve">Medium </t>
  </si>
  <si>
    <t>Request for Air Monitoring</t>
  </si>
  <si>
    <t xml:space="preserve">High </t>
  </si>
  <si>
    <t xml:space="preserve">Very High </t>
  </si>
  <si>
    <t>CHEMICALS LISTED IN THE WSH (General Provisions) REGULATIONS</t>
  </si>
  <si>
    <t>Department</t>
  </si>
  <si>
    <t>Location</t>
  </si>
  <si>
    <t>Process</t>
  </si>
  <si>
    <t>Chemical</t>
  </si>
  <si>
    <t>Hazard Rating (HR)</t>
  </si>
  <si>
    <t>Exposure Index</t>
  </si>
  <si>
    <t xml:space="preserve">Exposure Rating (ER)***
</t>
  </si>
  <si>
    <t>Risk Level
√(HR x ER)</t>
  </si>
  <si>
    <t>Remarks</t>
  </si>
  <si>
    <t>Statutory Medical Examination Requirements in NUS (refer to OSHE/SOP/OH/02 )</t>
  </si>
  <si>
    <t xml:space="preserve">For LIQUID/GAS
 Vapour Pressure Index
</t>
  </si>
  <si>
    <t>For SOLIDS, please select particle size</t>
  </si>
  <si>
    <t>Particle Size Index</t>
  </si>
  <si>
    <t>Ratio of OT/PEL Index</t>
  </si>
  <si>
    <t>Existing control measures, please select</t>
  </si>
  <si>
    <t>Hazard Control Index</t>
  </si>
  <si>
    <t xml:space="preserve">Duration of Exposure of users
(number of hrs per week)
</t>
  </si>
  <si>
    <t>Duration of Exposure Index</t>
  </si>
  <si>
    <t>Amount Used per Week (L or Kg)</t>
  </si>
  <si>
    <t>Amount Used Index</t>
  </si>
  <si>
    <t>Select Chemical from List</t>
  </si>
  <si>
    <t xml:space="preserve">Select Particle size (aerodynamic diameter) </t>
  </si>
  <si>
    <t xml:space="preserve">Select Existing Hazard Control Measures </t>
  </si>
  <si>
    <t>Select Duration of Work (Hours per Week)</t>
  </si>
  <si>
    <t>Select Amount Used Per Week 
(Liters or Kilograms per week)</t>
  </si>
  <si>
    <r>
      <t>** Odour Threshold/Permissible Exposure Limit (in mg/m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</si>
  <si>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r>
      <t>***ER = [EI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x EI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…x Ei</t>
    </r>
    <r>
      <rPr>
        <b/>
        <vertAlign val="subscript"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]</t>
    </r>
    <r>
      <rPr>
        <b/>
        <vertAlign val="superscript"/>
        <sz val="11"/>
        <color theme="1"/>
        <rFont val="Calibri"/>
        <family val="2"/>
        <scheme val="minor"/>
      </rPr>
      <t>1/n</t>
    </r>
  </si>
  <si>
    <t>CHEMICALS OF CONCERN</t>
  </si>
  <si>
    <t xml:space="preserve">http://www.ilo.org/legacy/english/protection/safework/cis/products/icsc/dtasht/index.htm </t>
  </si>
  <si>
    <t>Health Hazard Description</t>
  </si>
  <si>
    <t>Hazard Rating</t>
  </si>
  <si>
    <t xml:space="preserve">Exposure Rating***
</t>
  </si>
  <si>
    <t xml:space="preserve">Vapour pressure (LIQUIDS) or Particle size (aerodynamic diameter) (SOLIDS) </t>
  </si>
  <si>
    <t>Vapour Pressure/ Particle Size Index</t>
  </si>
  <si>
    <t>Odor Threshold (OT) / Threshold Limit Value (TLV)  Ratio</t>
  </si>
  <si>
    <t>OT/TLV Ratio Index</t>
  </si>
  <si>
    <t>Existing Control Measures</t>
  </si>
  <si>
    <t>Control Measures Index</t>
  </si>
  <si>
    <t xml:space="preserve">
Amount Used Index</t>
  </si>
  <si>
    <t>Select Description of Effects/Hazard Category</t>
  </si>
  <si>
    <t xml:space="preserve">Select Vapour Pressure (LIQUIDS/GASES) or Particle Size (SOLIDS) </t>
  </si>
  <si>
    <t>Select OT/TLV Ratio</t>
  </si>
  <si>
    <t>Select Duration of Work (Hrs Per Week)</t>
  </si>
  <si>
    <r>
      <t>** Odour Threshold/Threshold Limit Value (in mg/m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</si>
  <si>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Table 1 : Hazard Rating</t>
  </si>
  <si>
    <t>Example of chemicals</t>
  </si>
  <si>
    <r>
      <t>−</t>
    </r>
    <r>
      <rPr>
        <sz val="12"/>
        <rFont val="Times New Roman"/>
        <family val="1"/>
      </rPr>
      <t> </t>
    </r>
    <r>
      <rPr>
        <sz val="12"/>
        <rFont val="Arial Narrow"/>
        <family val="2"/>
      </rPr>
      <t xml:space="preserve">No known adverse health effects 
− ACGIH* A5 carcinogens 
− Not classified as toxic or harmful </t>
    </r>
  </si>
  <si>
    <t xml:space="preserve">sodium chloride, butane, butyl acetate, calcium carbonate </t>
  </si>
  <si>
    <r>
      <t>−</t>
    </r>
    <r>
      <rPr>
        <sz val="12"/>
        <rFont val="Times New Roman"/>
        <family val="1"/>
      </rPr>
      <t> </t>
    </r>
    <r>
      <rPr>
        <sz val="12"/>
        <rFont val="Arial Narrow"/>
        <family val="2"/>
      </rPr>
      <t xml:space="preserve">Reversible effects to the skin, eyes or mucous membranes, not severe enough to cause serious health impairment 
− ACGIH A4 carcinogens 
− Skin sensitisers and skin irritants </t>
    </r>
  </si>
  <si>
    <t xml:space="preserve">acetone, butane, acetic acid (10% concentration), barium salts, aluminium dust </t>
  </si>
  <si>
    <r>
      <t>−</t>
    </r>
    <r>
      <rPr>
        <sz val="12"/>
        <rFont val="Times New Roman"/>
        <family val="1"/>
      </rPr>
      <t> </t>
    </r>
    <r>
      <rPr>
        <sz val="12"/>
        <rFont val="Arial Narrow"/>
        <family val="2"/>
      </rPr>
      <t xml:space="preserve">Possible human or animal carcinogens or mutagens, but for which data is inadequate 
− ACGIH A3 carcinogens 
− IARC* Group 2B 
− Corrosive (pH 3 to 5 or 9 to 11), respiratory sensitizers, harmful chemicals </t>
    </r>
  </si>
  <si>
    <t xml:space="preserve">toluene, xylene, ammonia, butanol, acetaldehyde, acetic anhydride, aniline, antimony </t>
  </si>
  <si>
    <r>
      <t>−</t>
    </r>
    <r>
      <rPr>
        <sz val="12"/>
        <rFont val="Times New Roman"/>
        <family val="1"/>
      </rPr>
      <t> </t>
    </r>
    <r>
      <rPr>
        <sz val="12"/>
        <rFont val="Arial Narrow"/>
        <family val="2"/>
      </rPr>
      <t>Probable human carcinogens, mutagens or teratogens based on animal studies 
− ACGIH A2 carcinogens
− NTP* Group B 
− IARC Group 2A 
− Very corrosive (pH 0 to 2 or 11.5 to 14) − Toxic chemicals</t>
    </r>
  </si>
  <si>
    <t xml:space="preserve">formaldehyde, cadmium, methylene chloride, ethylene oxide, acrylonitrile, 1, 3­butadiene </t>
  </si>
  <si>
    <r>
      <t>−</t>
    </r>
    <r>
      <rPr>
        <sz val="12"/>
        <rFont val="Times New Roman"/>
        <family val="1"/>
      </rPr>
      <t> </t>
    </r>
    <r>
      <rPr>
        <sz val="12"/>
        <rFont val="Arial Narrow"/>
        <family val="2"/>
      </rPr>
      <t>Known human carcinogens, mutagens or teratogens 
− ACGIH A1 carcinogens 
− NTP Group A 
− IARC Group 1
− Very toxic chemicals</t>
    </r>
  </si>
  <si>
    <t xml:space="preserve">benzene, benzidine, lead, arsenic, beryllium, bromine, vinyl chloride, mercury, crystalline silica </t>
  </si>
  <si>
    <t xml:space="preserve">Table 1A – Hazard Rating by Acute Toxicity </t>
  </si>
  <si>
    <t>LD50 absorbed orally in rat mg/kg body weight</t>
  </si>
  <si>
    <t>LD50 dermal absorption in rat or rabbit mg/kg body weight</t>
  </si>
  <si>
    <t>LC50 absorbed by inhalation in rat, mg/litre per 4 h Gases and Vapors</t>
  </si>
  <si>
    <t>LC50 absorbed by inhalation In rat, mg/litre per 4 h Aerosols and particulates</t>
  </si>
  <si>
    <t>&gt; 2000</t>
  </si>
  <si>
    <t>&gt; 20</t>
  </si>
  <si>
    <t>&gt; 5</t>
  </si>
  <si>
    <t>&gt; 200 to ≤ 2000</t>
  </si>
  <si>
    <t>&gt; 400 to ≤ 2000</t>
  </si>
  <si>
    <t>&gt; 2.0 to ≤ 20</t>
  </si>
  <si>
    <t>&gt; 1 to ≤ 5</t>
  </si>
  <si>
    <t>&gt; 25 to ≤ 200</t>
  </si>
  <si>
    <t>&gt; 50 to ≤ 400</t>
  </si>
  <si>
    <t>&gt; 0.5 to ≤ 2.0</t>
  </si>
  <si>
    <t>&gt; 0.25 to ≤ 1</t>
  </si>
  <si>
    <t>≤ 25</t>
  </si>
  <si>
    <t>≤ 50</t>
  </si>
  <si>
    <t>≤ 0.5</t>
  </si>
  <si>
    <t>≤ 0.25</t>
  </si>
  <si>
    <t xml:space="preserve"> </t>
  </si>
  <si>
    <t>Exposure Factors and Index</t>
  </si>
  <si>
    <t>Exposure Factor</t>
  </si>
  <si>
    <t xml:space="preserve">Vapour pressure or particle size (aerodynamic diameter) </t>
  </si>
  <si>
    <t xml:space="preserve">&lt; 0.1 mmHg </t>
  </si>
  <si>
    <t xml:space="preserve">0.1 to 1 mmHg </t>
  </si>
  <si>
    <t xml:space="preserve">&gt;1 to 10 mmHg </t>
  </si>
  <si>
    <t xml:space="preserve">&gt; 10 to 100 mmHg </t>
  </si>
  <si>
    <t xml:space="preserve">&gt;100 mmHg </t>
  </si>
  <si>
    <t xml:space="preserve">Coarse, bulk or wet material </t>
  </si>
  <si>
    <t xml:space="preserve">coarse and dry material </t>
  </si>
  <si>
    <t xml:space="preserve">dry and small particle size &gt; 100 µm </t>
  </si>
  <si>
    <t xml:space="preserve">dry and fine material 10 to 100 µm </t>
  </si>
  <si>
    <t xml:space="preserve">dry and fine powdered material &lt; 10 µm </t>
  </si>
  <si>
    <t xml:space="preserve">Ratio of *OT/PEL </t>
  </si>
  <si>
    <t xml:space="preserve">&lt;0.1 </t>
  </si>
  <si>
    <t xml:space="preserve">0.1 to 0.5 </t>
  </si>
  <si>
    <t xml:space="preserve">&gt; 0.5 to 1 </t>
  </si>
  <si>
    <t xml:space="preserve">&gt;1 to 2 </t>
  </si>
  <si>
    <t xml:space="preserve">≥2 </t>
  </si>
  <si>
    <t xml:space="preserve">Hazard control measure </t>
  </si>
  <si>
    <t xml:space="preserve">Adequate control with regular maintenance </t>
  </si>
  <si>
    <t xml:space="preserve">Adequate control with irregular maintenance </t>
  </si>
  <si>
    <t xml:space="preserve">Adequate control without maintenance ; moderately dusty </t>
  </si>
  <si>
    <t xml:space="preserve">Inadequate control; dusty </t>
  </si>
  <si>
    <t xml:space="preserve">No control at all; very dusty </t>
  </si>
  <si>
    <t xml:space="preserve">Amount used per week </t>
  </si>
  <si>
    <t xml:space="preserve">Almost negligible amount used (&lt; 1 kg or l) </t>
  </si>
  <si>
    <t xml:space="preserve">Little amount used (1 to &lt;10 kg or l) </t>
  </si>
  <si>
    <t xml:space="preserve">Medium amount used, workers are trained on handling the chemical (10 to &lt; 100 kg or l) </t>
  </si>
  <si>
    <t xml:space="preserve">Large amount used, workers are trained on handling the chemical (100 to 1000 kg or l) </t>
  </si>
  <si>
    <t xml:space="preserve">Large amount used, workers are not trained on handling the chemical (&gt; 1000 kg or l) </t>
  </si>
  <si>
    <t xml:space="preserve">Duration of work per week </t>
  </si>
  <si>
    <t xml:space="preserve">&lt;8 hrs </t>
  </si>
  <si>
    <t xml:space="preserve">8 to 16 hrs </t>
  </si>
  <si>
    <t xml:space="preserve">16 to 24 hrs </t>
  </si>
  <si>
    <t xml:space="preserve">24 to 32 hrs </t>
  </si>
  <si>
    <t xml:space="preserve">32 to 40 hrs </t>
  </si>
  <si>
    <t xml:space="preserve">Coarse and dry material </t>
  </si>
  <si>
    <t xml:space="preserve">Dry and small particle size &gt; 100 µm </t>
  </si>
  <si>
    <t xml:space="preserve">Dry and fine material 10 to 100 µm </t>
  </si>
  <si>
    <t xml:space="preserve">Dry and fine powdered material &lt; 10 µm </t>
  </si>
  <si>
    <t>Not Available/Not Applicable</t>
  </si>
  <si>
    <t>NA</t>
  </si>
  <si>
    <t>&lt; 4 hrs per week</t>
  </si>
  <si>
    <t>4 to 8 hrs per week</t>
  </si>
  <si>
    <t>8 to 16 hrs per week</t>
  </si>
  <si>
    <t>16 to 24 hrs per week</t>
  </si>
  <si>
    <t>24 to 32 hrs per week</t>
  </si>
  <si>
    <t>32 to 40 hrs per week</t>
  </si>
  <si>
    <t>Almost negligible amount used ( &lt; 250 g or ml)</t>
  </si>
  <si>
    <t xml:space="preserve">Very little amount used (0.25 to 1 kg or l) </t>
  </si>
  <si>
    <t xml:space="preserve">&lt; 0.1 mmHg (&lt; 0.013 kPa);
Coarse, bulk or wet material </t>
  </si>
  <si>
    <t xml:space="preserve">0.1 to 1 mmHg (0.013 to 0.13 kPa); 
Coarse and dry material </t>
  </si>
  <si>
    <t xml:space="preserve">&gt;1 to 10 mmHg (&gt; 0.13 to 1.30 kPa); 
Dry and small particle size &gt; 100 µm </t>
  </si>
  <si>
    <t xml:space="preserve">&gt; 10 to 100 mmHg (&gt; 1.30 to 13.0 kPa); 
Dry and fine material 10 to 100 µm </t>
  </si>
  <si>
    <t xml:space="preserve">&gt;100 mmHg (&gt; 13 kPa); 
Dry and fine powdered material &lt; 10 µm </t>
  </si>
  <si>
    <t>Risk Level</t>
  </si>
  <si>
    <t>HR</t>
  </si>
  <si>
    <t>ER</t>
  </si>
  <si>
    <t>1 .4</t>
  </si>
  <si>
    <t>1. 7</t>
  </si>
  <si>
    <t>Negligible Risk</t>
  </si>
  <si>
    <t>1. 4</t>
  </si>
  <si>
    <t>2. 4</t>
  </si>
  <si>
    <t>2. 8</t>
  </si>
  <si>
    <t>Low Risk</t>
  </si>
  <si>
    <t>3. 5</t>
  </si>
  <si>
    <t>Medium Risk</t>
  </si>
  <si>
    <t>4. 5</t>
  </si>
  <si>
    <t>High Risk</t>
  </si>
  <si>
    <t>2. 2</t>
  </si>
  <si>
    <t>Very High Risk</t>
  </si>
  <si>
    <t>Vapour Pressure kPa @ 20 to 25C</t>
  </si>
  <si>
    <t>Vapour Pressure Index</t>
  </si>
  <si>
    <t>Odour Threshold (mg/m3)</t>
  </si>
  <si>
    <t>Permissible Exposure Limit (PEL)
(mg/m3)</t>
  </si>
  <si>
    <t>OT/PEL Ratio</t>
  </si>
  <si>
    <t>OT/PEL Ratio Index</t>
  </si>
  <si>
    <t>Medical Examination</t>
  </si>
  <si>
    <t>VP Kpa</t>
  </si>
  <si>
    <t>VP mmHG</t>
  </si>
  <si>
    <t>MW</t>
  </si>
  <si>
    <t>OT PPM</t>
  </si>
  <si>
    <t>OT mg/m3</t>
  </si>
  <si>
    <t>Acetaldehyde</t>
  </si>
  <si>
    <t>Not Required</t>
  </si>
  <si>
    <t>Acetic acid</t>
  </si>
  <si>
    <t>Acetic anhydride</t>
  </si>
  <si>
    <t>Acetone</t>
  </si>
  <si>
    <t>Acetone cyanohydrin</t>
  </si>
  <si>
    <t>Acetonitrile</t>
  </si>
  <si>
    <t>Acetophenone</t>
  </si>
  <si>
    <t>Acetylene tetrabromide</t>
  </si>
  <si>
    <t>Acrolein</t>
  </si>
  <si>
    <t>Acrylamide</t>
  </si>
  <si>
    <t>Acrylic acid</t>
  </si>
  <si>
    <t>Acrylonitrile</t>
  </si>
  <si>
    <t>Adipic acid</t>
  </si>
  <si>
    <t>Adiponitrile</t>
  </si>
  <si>
    <t>Aldrin</t>
  </si>
  <si>
    <t>Allyl alcohol</t>
  </si>
  <si>
    <t>Allyl chloride</t>
  </si>
  <si>
    <t>Allyl glycidyl ether (AGE)</t>
  </si>
  <si>
    <t>Allyl propyl disulfide</t>
  </si>
  <si>
    <t>Aluminium Metal dust</t>
  </si>
  <si>
    <t>Aluminium Pyro powders, as Al</t>
  </si>
  <si>
    <t>Aluminium Welding fumes, as Al</t>
  </si>
  <si>
    <t>Aluminium Soluble salts, as Al</t>
  </si>
  <si>
    <t>Aluminium Alkyls, as Al</t>
  </si>
  <si>
    <t>Aluminium oxide</t>
  </si>
  <si>
    <t>2-Aminopyridine</t>
  </si>
  <si>
    <t>Amitrole</t>
  </si>
  <si>
    <t>Ammonia</t>
  </si>
  <si>
    <t>Ammonium chloride fume</t>
  </si>
  <si>
    <t>Ammonium perfluorooctanoate</t>
  </si>
  <si>
    <t>Ammonium sulfamate</t>
  </si>
  <si>
    <t>n-Amyl acetate</t>
  </si>
  <si>
    <t>sec-Amyl acetate</t>
  </si>
  <si>
    <t>Aniline</t>
  </si>
  <si>
    <t>Anisidine</t>
  </si>
  <si>
    <t>Antimony and compounds, as Sb</t>
  </si>
  <si>
    <t>Antimony trioxide, as Sb</t>
  </si>
  <si>
    <t>Arsenic, elemental and inorganic compounds, as As</t>
  </si>
  <si>
    <t>Required</t>
  </si>
  <si>
    <t>Arsine</t>
  </si>
  <si>
    <t>Asbestos (all forms)</t>
  </si>
  <si>
    <t>0.1 (fibre/cc)</t>
  </si>
  <si>
    <t>Asphalt (petroleum) fumes</t>
  </si>
  <si>
    <t>Atrazine</t>
  </si>
  <si>
    <t>Azinphos-methyl</t>
  </si>
  <si>
    <t>Barium, soluble compounds, as Ba</t>
  </si>
  <si>
    <t>Barium sulfate</t>
  </si>
  <si>
    <t>Benomyl</t>
  </si>
  <si>
    <t>Benzene</t>
  </si>
  <si>
    <t>Benzoyl peroxide</t>
  </si>
  <si>
    <t>Benzyl chloride</t>
  </si>
  <si>
    <t>Beryllium and compounds, as Be</t>
  </si>
  <si>
    <t>Biphenyl</t>
  </si>
  <si>
    <t>Bismuth telluride, Undoped</t>
  </si>
  <si>
    <t>Bismuth telluride, Se-doped</t>
  </si>
  <si>
    <t>Borates, tetra sodium salts, Anhydrous</t>
  </si>
  <si>
    <t>Borates, tetra sodium salts, Decahydrate</t>
  </si>
  <si>
    <t>Borates, tetra sodium salts, Pentahydrate</t>
  </si>
  <si>
    <t>Boron oxide</t>
  </si>
  <si>
    <t>Boron tribromide</t>
  </si>
  <si>
    <t>Boron trifluoride</t>
  </si>
  <si>
    <t>Bromacil</t>
  </si>
  <si>
    <t>Bromine</t>
  </si>
  <si>
    <t>Bromine pentafluoride</t>
  </si>
  <si>
    <t>Bromoform</t>
  </si>
  <si>
    <t>1,3-Butadiene</t>
  </si>
  <si>
    <t>Butane</t>
  </si>
  <si>
    <t>n-Butanol</t>
  </si>
  <si>
    <t>sec-Butanol</t>
  </si>
  <si>
    <t>tert-Butanol</t>
  </si>
  <si>
    <t>2-Butoxyethanol (EGBE)</t>
  </si>
  <si>
    <t>n-Butyl acetate</t>
  </si>
  <si>
    <t>Butyl mercaptan (Butanethiol)</t>
  </si>
  <si>
    <t>sec-Butyl acetate</t>
  </si>
  <si>
    <t>tert-Butyl acetate</t>
  </si>
  <si>
    <t>n-Butyl acrylate</t>
  </si>
  <si>
    <t>n-Butylamine</t>
  </si>
  <si>
    <t>tert-Butyl chromate, as CrO3</t>
  </si>
  <si>
    <t>n-Butyl glycidyl ether (BGE)</t>
  </si>
  <si>
    <t>n-Butyl lactate</t>
  </si>
  <si>
    <t>o-sec-Butylphenol</t>
  </si>
  <si>
    <t>p-tert-Butyl toluene</t>
  </si>
  <si>
    <t>Cadmium, as Cd, (elemental)</t>
  </si>
  <si>
    <t>Cadmium, as Cd, (compounds)</t>
  </si>
  <si>
    <t>Calcium carbonate (Limestone, Marble)</t>
  </si>
  <si>
    <t>Calcium chromate, as Cr</t>
  </si>
  <si>
    <t>Calcium cyanamide</t>
  </si>
  <si>
    <t>Calcium cyanide</t>
  </si>
  <si>
    <t>Calcium hydroxide</t>
  </si>
  <si>
    <t>Calcium oxide</t>
  </si>
  <si>
    <t>Calcium silicate</t>
  </si>
  <si>
    <t>Calcium sulfate</t>
  </si>
  <si>
    <t xml:space="preserve">Camphor </t>
  </si>
  <si>
    <t>Caprolactam Dust</t>
  </si>
  <si>
    <t>Caprolactam Vapour</t>
  </si>
  <si>
    <t>Captafol</t>
  </si>
  <si>
    <t>Captan</t>
  </si>
  <si>
    <t>Carbaryl</t>
  </si>
  <si>
    <t>Carbofuran</t>
  </si>
  <si>
    <t>Carbon black</t>
  </si>
  <si>
    <t>Carbon dioxide</t>
  </si>
  <si>
    <t>Carbon disulfide*</t>
  </si>
  <si>
    <t>Carbon monoxide</t>
  </si>
  <si>
    <t>Carbon tetrabromide</t>
  </si>
  <si>
    <t>Carbon tetrachloride (Tetrachloromethane)</t>
  </si>
  <si>
    <t>Carbonyl fluoride</t>
  </si>
  <si>
    <t>Catechol (Pyrocatechol)</t>
  </si>
  <si>
    <t>Cellulose</t>
  </si>
  <si>
    <t>Cesium hydroxide</t>
  </si>
  <si>
    <t>Chlordane</t>
  </si>
  <si>
    <t>Chlorinated camphene (Toxaphene)</t>
  </si>
  <si>
    <t>Chlorinated diphenyl oxide</t>
  </si>
  <si>
    <t>Chlorine</t>
  </si>
  <si>
    <t>Chlorine dioxide</t>
  </si>
  <si>
    <t>Chlorine trifluoride</t>
  </si>
  <si>
    <t>Chloroacetaldehyde</t>
  </si>
  <si>
    <t>Chloroacetone</t>
  </si>
  <si>
    <t>2-Chloroacetophenone (Phenacyl chloride)</t>
  </si>
  <si>
    <t>Chloroacetyl chloride</t>
  </si>
  <si>
    <t>Chlorobenzene (Monochlorobenzene)</t>
  </si>
  <si>
    <t>o-Chlorobenzylidene malononitrile</t>
  </si>
  <si>
    <t>Chlorobromomethane (Bromochloromethane)</t>
  </si>
  <si>
    <t>Chlorodifluoromethane</t>
  </si>
  <si>
    <t>Chlorodiphenyl (42% chlorine)</t>
  </si>
  <si>
    <t>Chlorodiphenyl (54% chlorine)</t>
  </si>
  <si>
    <t>Chloroform (Trichloromethane)</t>
  </si>
  <si>
    <t>bis (Chloromethyl) ether</t>
  </si>
  <si>
    <t>1-Chloro-1-nitropropane</t>
  </si>
  <si>
    <t>Chloropentafluoroethane</t>
  </si>
  <si>
    <t>Chloropicrin (Trichloronitromethane)</t>
  </si>
  <si>
    <t>B-Chloroprene (2-Chloro-1,3-butadiene)</t>
  </si>
  <si>
    <t>2-Chloropropionic acid</t>
  </si>
  <si>
    <t>o-Chlorostyrene</t>
  </si>
  <si>
    <t>o-Chlorotoluene</t>
  </si>
  <si>
    <t>Chlorpyrifos</t>
  </si>
  <si>
    <t>Chromium, metal and inorganic compounds, as Cr (Metal and Cr III compounds)</t>
  </si>
  <si>
    <t>Chromium, metal and inorganic compounds, as Cr (Water-soluble Cr VI compounds)</t>
  </si>
  <si>
    <t>Chromium, metal and inorganic compounds, as Cr (Insoluble Cr VI compounds)</t>
  </si>
  <si>
    <t>Chromyl chloride</t>
  </si>
  <si>
    <t>Clopidol</t>
  </si>
  <si>
    <t>Coal, respirable dust</t>
  </si>
  <si>
    <t>Coal tar pitch volatiles (Polycylic aromatic hydrocarbons), as benzene solubles</t>
  </si>
  <si>
    <t>Cobalt, elemental and inorganic compounds, as Co</t>
  </si>
  <si>
    <t>Cobalt carbonyl, as Co</t>
  </si>
  <si>
    <t>Cobalt hydrocarbonyl, as Co</t>
  </si>
  <si>
    <t>Copper Fume</t>
  </si>
  <si>
    <t>Copper Dusts &amp; mists, as Cu</t>
  </si>
  <si>
    <t>Cotton dust, raw</t>
  </si>
  <si>
    <t>Cresol</t>
  </si>
  <si>
    <t>Crotonaldehyde</t>
  </si>
  <si>
    <t>Crufomate</t>
  </si>
  <si>
    <t>Cumene</t>
  </si>
  <si>
    <t>Cyanamide</t>
  </si>
  <si>
    <t>Cyanogen</t>
  </si>
  <si>
    <t>Cyanogen chloride</t>
  </si>
  <si>
    <t>Cyclohexane</t>
  </si>
  <si>
    <t>Cyclohexanol</t>
  </si>
  <si>
    <t>Cyclohexanone</t>
  </si>
  <si>
    <t>Cyclohexene</t>
  </si>
  <si>
    <t>Cyclohexylamine</t>
  </si>
  <si>
    <t>Cyclonite</t>
  </si>
  <si>
    <t>Cyclopentadiene</t>
  </si>
  <si>
    <t>Cyclopentane</t>
  </si>
  <si>
    <t>Cyhexatin (Tricyclo hexyltin)</t>
  </si>
  <si>
    <t>DDT (Dichlorodiphenyltrichloroethane)</t>
  </si>
  <si>
    <t>Decaborane</t>
  </si>
  <si>
    <t>Demeton</t>
  </si>
  <si>
    <t>Diacetone alcohol ((4-Hydroxy-4-methyl-2-pentanone)</t>
  </si>
  <si>
    <t>Diazinon</t>
  </si>
  <si>
    <t>Diazomethane</t>
  </si>
  <si>
    <t>Diborane</t>
  </si>
  <si>
    <t>2-N-Dibutylaminoethanol</t>
  </si>
  <si>
    <t>Dibutyl phenyl phosphate</t>
  </si>
  <si>
    <t>Dibutyl phosphate</t>
  </si>
  <si>
    <t>Dibutyl phthalate</t>
  </si>
  <si>
    <t>Dichloroacetylene</t>
  </si>
  <si>
    <t>o-Dichlorobenzene</t>
  </si>
  <si>
    <t>p-Dichlorobenzene</t>
  </si>
  <si>
    <t>1,4-Dichloro-2-butene</t>
  </si>
  <si>
    <t>Dichlorodifluoromethane</t>
  </si>
  <si>
    <t>1,3-Dichloro-5,5-dimethyl hydantoin</t>
  </si>
  <si>
    <t>1,1-Dichloroethane (Ethylidene chloride)</t>
  </si>
  <si>
    <t>1,2-Dichloroethylene (Acetylene dichloride)</t>
  </si>
  <si>
    <t>Dichloroethyl ether</t>
  </si>
  <si>
    <t>Dichlorofluoromethane</t>
  </si>
  <si>
    <t>1,1-Dichloro-1-nitroethane</t>
  </si>
  <si>
    <t>1,3-Dichloropropene</t>
  </si>
  <si>
    <t>2,2-Dichloropropionic acid</t>
  </si>
  <si>
    <t>Dichlorotetrafluoroethane</t>
  </si>
  <si>
    <t>Dichlorvos</t>
  </si>
  <si>
    <t>Dicrotophos</t>
  </si>
  <si>
    <t>Dicyclopentadiene</t>
  </si>
  <si>
    <t>Dicyclopentadienyl iron</t>
  </si>
  <si>
    <t>Dieldrin</t>
  </si>
  <si>
    <t>Diethanolamine</t>
  </si>
  <si>
    <t>Diethylamine</t>
  </si>
  <si>
    <t>2-Diethylaminoethanol</t>
  </si>
  <si>
    <t>Diethylene triamine</t>
  </si>
  <si>
    <t>Diethyl ketone</t>
  </si>
  <si>
    <t>Diethyl phthalate</t>
  </si>
  <si>
    <t>Difluorodibromomethane</t>
  </si>
  <si>
    <t>Diglycidyl ether (DGE)</t>
  </si>
  <si>
    <t>Diisobutyl ketone (2,6-Dimethyl-4-heptanone)</t>
  </si>
  <si>
    <t>Diisopropylamine</t>
  </si>
  <si>
    <t>N,N-Dimethylacetamide</t>
  </si>
  <si>
    <t>Dimethylamine</t>
  </si>
  <si>
    <t>Dimethylaniline (N,N-Dimethylaniline)</t>
  </si>
  <si>
    <t>Dimethylformamide</t>
  </si>
  <si>
    <t>1,1-Dimethylhydrazine</t>
  </si>
  <si>
    <t>Dimethylphthalate</t>
  </si>
  <si>
    <t>Dimethyl sulfate</t>
  </si>
  <si>
    <t>Dinitolmide (3,5-Dinitro-o-toluamide)</t>
  </si>
  <si>
    <t>Dinitrobenzene</t>
  </si>
  <si>
    <t>Dinitro-o-cresol</t>
  </si>
  <si>
    <t>Dinitrotoluene</t>
  </si>
  <si>
    <t>Dioxane</t>
  </si>
  <si>
    <t>Dioxathion</t>
  </si>
  <si>
    <t>Diphenylamine</t>
  </si>
  <si>
    <t>Dipropylene glycol methyl ether</t>
  </si>
  <si>
    <t>Dipropyl ketone</t>
  </si>
  <si>
    <t>Diquat Total dust</t>
  </si>
  <si>
    <t>Diquat Respirable dust</t>
  </si>
  <si>
    <t>Di-sec-octyl phthalate (Di (-2-ethylhexyl) phthalate)</t>
  </si>
  <si>
    <t>Disulfiram</t>
  </si>
  <si>
    <t>Disulfoton</t>
  </si>
  <si>
    <t>2,6-Di-tert-butyl-p-cresol</t>
  </si>
  <si>
    <t>Diuron</t>
  </si>
  <si>
    <t>Divinyl benzene</t>
  </si>
  <si>
    <t>Emery</t>
  </si>
  <si>
    <t>Endosulfan</t>
  </si>
  <si>
    <t>Endrin</t>
  </si>
  <si>
    <t>Enflurane</t>
  </si>
  <si>
    <t>23. 3</t>
  </si>
  <si>
    <t>Epichlorohydrin (1-Chloro-2, 3-epoxypropane)</t>
  </si>
  <si>
    <t>EPN (Ethyl p-nitrophenyl thionobenzenephosphonate)</t>
  </si>
  <si>
    <t>Ethanol (Ethyl alcohol)</t>
  </si>
  <si>
    <t>Ethanolamine</t>
  </si>
  <si>
    <t>Ethion</t>
  </si>
  <si>
    <t>2-Ethoxyethanol (EGEE)</t>
  </si>
  <si>
    <t>2-Ethoxyethyl acetate (EGEEA)</t>
  </si>
  <si>
    <t>Ethyl acetate</t>
  </si>
  <si>
    <t>Ethyl acrylate</t>
  </si>
  <si>
    <t>Ethylamine</t>
  </si>
  <si>
    <t>Ethyl amyl ketone (5-Methyl-3-heptanone)</t>
  </si>
  <si>
    <t>Ethyl benzene</t>
  </si>
  <si>
    <t>Ethyl bromide</t>
  </si>
  <si>
    <t>Ethyl butyl ketone (3-Heptanone)</t>
  </si>
  <si>
    <t>Ethyl chloride</t>
  </si>
  <si>
    <t>Ethylene chlorohydrin</t>
  </si>
  <si>
    <t>Ethylenediamine (1,2-Diaminoethane)</t>
  </si>
  <si>
    <t>Ethylene dichloride (1,2-Dichloroethane)</t>
  </si>
  <si>
    <t>Ethylene glycol</t>
  </si>
  <si>
    <t>Ethylene glycol dinitrate</t>
  </si>
  <si>
    <t>Ethylene oxide</t>
  </si>
  <si>
    <t>Ethylenimine</t>
  </si>
  <si>
    <t>Ethyl ether (Diethyl ether)</t>
  </si>
  <si>
    <t>Ethyl formate</t>
  </si>
  <si>
    <t>Ethylidene norbornene</t>
  </si>
  <si>
    <t>Ethyl mercaptan (Ethanethiol)</t>
  </si>
  <si>
    <t>N-Ethylmorpholine</t>
  </si>
  <si>
    <t>Ethyl silicate</t>
  </si>
  <si>
    <t>Fenamiphos</t>
  </si>
  <si>
    <t>Fensulfothion</t>
  </si>
  <si>
    <t>Fenthion</t>
  </si>
  <si>
    <t>Ferbam</t>
  </si>
  <si>
    <t>Ferrovanadium dust</t>
  </si>
  <si>
    <t>Fibrous glass dust</t>
  </si>
  <si>
    <t>Fluorides, as F</t>
  </si>
  <si>
    <t>Fluorine</t>
  </si>
  <si>
    <t>Fonofos</t>
  </si>
  <si>
    <t>Formaldehyde</t>
  </si>
  <si>
    <t>Formamide</t>
  </si>
  <si>
    <t>Formic acid</t>
  </si>
  <si>
    <t>Furfural</t>
  </si>
  <si>
    <t>Furfuryl alcohol*</t>
  </si>
  <si>
    <t>Gasoline</t>
  </si>
  <si>
    <t>Germanium tetrahydride</t>
  </si>
  <si>
    <t>Glutaraldehyde</t>
  </si>
  <si>
    <t>Glycerin mist</t>
  </si>
  <si>
    <t>Glycidol (2,3-Epoxy-1-propanol)</t>
  </si>
  <si>
    <t>Grain dust (oat, wheat, barley)</t>
  </si>
  <si>
    <t>Graphite, respirable dust</t>
  </si>
  <si>
    <t>Hafnium</t>
  </si>
  <si>
    <t>Halothane</t>
  </si>
  <si>
    <t>Heptachlor and Heptachlor epoxide</t>
  </si>
  <si>
    <t>Heptane</t>
  </si>
  <si>
    <t>Hexachlorobenzene</t>
  </si>
  <si>
    <t>Hexachlorobutadiene</t>
  </si>
  <si>
    <t>Hexachlorocyclopentadiene</t>
  </si>
  <si>
    <t>Hexachloroethane</t>
  </si>
  <si>
    <t>Hexachloronaphthalene</t>
  </si>
  <si>
    <t>Hexafluoroacetone</t>
  </si>
  <si>
    <t>Hexamethylene diisocyanate</t>
  </si>
  <si>
    <t>1,6-Hexanediamine</t>
  </si>
  <si>
    <t>Hexane (n-Hexane)</t>
  </si>
  <si>
    <t>Hexane (Other isomers)</t>
  </si>
  <si>
    <t>sec-Hexyl acetate</t>
  </si>
  <si>
    <t>Hexylene glycol</t>
  </si>
  <si>
    <t>Hydrazine</t>
  </si>
  <si>
    <t>Hydrogenated terphenyls</t>
  </si>
  <si>
    <t>Hydrogen bromide</t>
  </si>
  <si>
    <t>Hydrogen chloride</t>
  </si>
  <si>
    <t>Hydrogen cyanide</t>
  </si>
  <si>
    <t>Hydrogen fluoride</t>
  </si>
  <si>
    <t>Hydrogen peroxide</t>
  </si>
  <si>
    <t>Hydrogen selenide</t>
  </si>
  <si>
    <t>Hydrogen sulfide</t>
  </si>
  <si>
    <t>Hydroquinone (Dihydroxy benzene)</t>
  </si>
  <si>
    <t>2-Hydroxypropyl acrylate</t>
  </si>
  <si>
    <t>Indene</t>
  </si>
  <si>
    <t>Indium and compounds, as In</t>
  </si>
  <si>
    <t>Iodine</t>
  </si>
  <si>
    <t>Iodoform</t>
  </si>
  <si>
    <t>Iron oxide dust &amp; fume, as Fe</t>
  </si>
  <si>
    <t>Iron pentacarbonyl, as Fe</t>
  </si>
  <si>
    <t>Iron salts, soluble, as Fe</t>
  </si>
  <si>
    <t>Isoamyl acetate</t>
  </si>
  <si>
    <t>Isoamyl alcohol</t>
  </si>
  <si>
    <t>Isobutyl acetate</t>
  </si>
  <si>
    <t>Isobutyl alcohol</t>
  </si>
  <si>
    <t>Isooctyl alcohol</t>
  </si>
  <si>
    <t>Isophorone</t>
  </si>
  <si>
    <t>Isophorone diisocyanate</t>
  </si>
  <si>
    <t>Isoproproxyethanol</t>
  </si>
  <si>
    <t>Isopropyl acetate</t>
  </si>
  <si>
    <t>Isopropyl alcohol</t>
  </si>
  <si>
    <t>Isopropylamine</t>
  </si>
  <si>
    <t>N-Isopropylaniline</t>
  </si>
  <si>
    <t>Isopropyl ether</t>
  </si>
  <si>
    <t>Isopropyl glycidyl ether (IGE)</t>
  </si>
  <si>
    <t>Kaolin, respirable dust</t>
  </si>
  <si>
    <t>Ketene</t>
  </si>
  <si>
    <t>Lead, inorganic dusts and fumes, as Pb</t>
  </si>
  <si>
    <t>Lead arsenate</t>
  </si>
  <si>
    <t>Lead chromate as Pb</t>
  </si>
  <si>
    <t>Lead chromate as Cr</t>
  </si>
  <si>
    <t>Lindane</t>
  </si>
  <si>
    <t>Lithium hydride</t>
  </si>
  <si>
    <t>L.P.G. (Liquified petroleum gas)</t>
  </si>
  <si>
    <t>Magnesite</t>
  </si>
  <si>
    <t>Magnesium oxide fume</t>
  </si>
  <si>
    <t>Malathion</t>
  </si>
  <si>
    <t>Maleic anhydride</t>
  </si>
  <si>
    <t>Manganese, as Mn Dust and compounds</t>
  </si>
  <si>
    <t>Manganese, as Mn Fume</t>
  </si>
  <si>
    <t>Manganese cyclopentadienyl tricarbonyl, as Mn</t>
  </si>
  <si>
    <t>Mercury Alkyl compounds</t>
  </si>
  <si>
    <t>Mercury Aryl compounds</t>
  </si>
  <si>
    <t>Mercury Inorganic forms* eg. metalic mercury</t>
  </si>
  <si>
    <t>Mesityl oxide</t>
  </si>
  <si>
    <t>Methacrylic acid</t>
  </si>
  <si>
    <t>Methanol (Methyl alcohol)</t>
  </si>
  <si>
    <t>Methomyl</t>
  </si>
  <si>
    <t>Methoxychlor</t>
  </si>
  <si>
    <t>2-Methyoxyethanol (EGME)</t>
  </si>
  <si>
    <t>2-Methoxyethyl acetate (Ethylene glycol methyl ethyl acetate, EGMEA)</t>
  </si>
  <si>
    <t>4-Methoxyphenol</t>
  </si>
  <si>
    <t>Methyl acetate</t>
  </si>
  <si>
    <t>Methyl acetylene (Propyne)</t>
  </si>
  <si>
    <t>Methyl acetylene-propadiene mixture (MAPP)</t>
  </si>
  <si>
    <t>Methyl acrylate</t>
  </si>
  <si>
    <t>Methylacrylonitrile</t>
  </si>
  <si>
    <t>Methylal (Dimethoxymethane)</t>
  </si>
  <si>
    <t>Methylamine</t>
  </si>
  <si>
    <t>Methyl n-amyl ketone (2-Heptanone)</t>
  </si>
  <si>
    <t>N-Methyl aniline</t>
  </si>
  <si>
    <t>Methyl bromide</t>
  </si>
  <si>
    <t>Methyl-tert butyl ether</t>
  </si>
  <si>
    <t>Methyl n-butyl ketone (2-Hexanone)</t>
  </si>
  <si>
    <t>Methyl chloride</t>
  </si>
  <si>
    <t>Methyl 2-cyanoacrylate</t>
  </si>
  <si>
    <t>Methylcyclohexane</t>
  </si>
  <si>
    <t>Methylcyclohexanol</t>
  </si>
  <si>
    <t>0-Methylcyclohexanone</t>
  </si>
  <si>
    <t>2-Methylcyclopentadienyl manganese tricarbonyl, as Mn</t>
  </si>
  <si>
    <t>Methyl demeton</t>
  </si>
  <si>
    <t xml:space="preserve">Methylene bisphenyl isocyanate </t>
  </si>
  <si>
    <t>Methylene chloride (Dichloromethane)</t>
  </si>
  <si>
    <t>4,4’-methylene bis (2-chloroaniline) [MOCA]</t>
  </si>
  <si>
    <t>Methylene bis (4-cyclo-hexylisocyanate)</t>
  </si>
  <si>
    <t>4,4’-Methylene dianiline</t>
  </si>
  <si>
    <t>Methyl ethyl ketone (MEK, 2-Butanone)</t>
  </si>
  <si>
    <t>Methyl ethyl ketone peroxide</t>
  </si>
  <si>
    <t>Methyl formate</t>
  </si>
  <si>
    <t>Methyl hydrazine</t>
  </si>
  <si>
    <t>Methyl iodide</t>
  </si>
  <si>
    <t>Methyl isoamyl ketone</t>
  </si>
  <si>
    <t>Methyl isobutyl carbinol (Methyl amyl alcohol)</t>
  </si>
  <si>
    <t>Methyl isobutyl ketone (Hexone)</t>
  </si>
  <si>
    <t>Methyl isocyanate</t>
  </si>
  <si>
    <t>Methyl isopropyl ketone</t>
  </si>
  <si>
    <t>Methyl mercaptan (Methanethiol)</t>
  </si>
  <si>
    <t>Methyl methacrylate</t>
  </si>
  <si>
    <t>Methyl parathion</t>
  </si>
  <si>
    <t>Methyl propyl ketone (2-Pentanone)</t>
  </si>
  <si>
    <t>Methyl silicate</t>
  </si>
  <si>
    <r>
      <rPr>
        <sz val="11"/>
        <color theme="1"/>
        <rFont val="Calibri"/>
        <family val="2"/>
      </rPr>
      <t>α-</t>
    </r>
    <r>
      <rPr>
        <sz val="11"/>
        <color theme="1"/>
        <rFont val="Calibri"/>
        <family val="2"/>
        <scheme val="minor"/>
      </rPr>
      <t>Methyl styrene</t>
    </r>
  </si>
  <si>
    <t>Metribuzin</t>
  </si>
  <si>
    <t>Mevinphos (Phosdrin)</t>
  </si>
  <si>
    <t>Mica, respirable dust</t>
  </si>
  <si>
    <t>Mineral wool fiber</t>
  </si>
  <si>
    <t>Molybdenum, as Mo Soluble compounds</t>
  </si>
  <si>
    <t>Molybdenum, as Mo Insoluble compounds</t>
  </si>
  <si>
    <t>Monocrotophos</t>
  </si>
  <si>
    <t>Morpholine</t>
  </si>
  <si>
    <t>Naled (Dimethyl-1,2-dibromo-2,2 dichloroethyl phosphate)</t>
  </si>
  <si>
    <t>Naphtha</t>
  </si>
  <si>
    <t>Naphthalene*</t>
  </si>
  <si>
    <t>Nickel Metal</t>
  </si>
  <si>
    <t>Nickel Insoluble compounds, as Ni</t>
  </si>
  <si>
    <t>Nickel Soluble compounds, as Ni</t>
  </si>
  <si>
    <t>Nickel carbonyl, as Ni</t>
  </si>
  <si>
    <t>Nickel sulfide, as Ni</t>
  </si>
  <si>
    <t>Nicotine*</t>
  </si>
  <si>
    <t>Nitrapyrin (2-Chloro-6-(trichloromethyl) pyridine)</t>
  </si>
  <si>
    <t>Nitric acid</t>
  </si>
  <si>
    <t>Nitric oxide</t>
  </si>
  <si>
    <t>p-Nitroaniline</t>
  </si>
  <si>
    <t>Nitrobenzene</t>
  </si>
  <si>
    <t>p-Nitrochlorobenzene</t>
  </si>
  <si>
    <t>Nitroethane</t>
  </si>
  <si>
    <t>Nitrogen dioxide</t>
  </si>
  <si>
    <t>Nitrogen trifluoride</t>
  </si>
  <si>
    <t>Nitroglycerin (NG)</t>
  </si>
  <si>
    <t>Nitromethane</t>
  </si>
  <si>
    <t>1-Nitropropane</t>
  </si>
  <si>
    <t>2-Nitropropane</t>
  </si>
  <si>
    <t>Nitrous oxide</t>
  </si>
  <si>
    <t>Nonane</t>
  </si>
  <si>
    <t>Nuisance Particulate</t>
  </si>
  <si>
    <t>Octachloronaphthalene</t>
  </si>
  <si>
    <t>Octane</t>
  </si>
  <si>
    <t>Oil Mist, mineral</t>
  </si>
  <si>
    <t>Osmium tetroxide, as Os</t>
  </si>
  <si>
    <t>Oxalic acid</t>
  </si>
  <si>
    <t>Oxygen difluoride</t>
  </si>
  <si>
    <t>Ozone</t>
  </si>
  <si>
    <t>Paraffin wax fume</t>
  </si>
  <si>
    <t>Paraquat, Total dust</t>
  </si>
  <si>
    <t>Paraquat, Respirable dust</t>
  </si>
  <si>
    <t>Parathion</t>
  </si>
  <si>
    <t>Pentaborane</t>
  </si>
  <si>
    <t>Pentachloronaphthalene</t>
  </si>
  <si>
    <t>Pentachloronitrobenzene</t>
  </si>
  <si>
    <t>Pentachlorophenol</t>
  </si>
  <si>
    <t>Pentaerythritol</t>
  </si>
  <si>
    <t>Pentane</t>
  </si>
  <si>
    <t>Perchloroethylene (Tetrachloroethylene)</t>
  </si>
  <si>
    <t>Perchloromethyl mercaptan</t>
  </si>
  <si>
    <t>Perchloryl fluoride</t>
  </si>
  <si>
    <t>Perfluoroisobutylene</t>
  </si>
  <si>
    <t>Perlite</t>
  </si>
  <si>
    <t>Phenol</t>
  </si>
  <si>
    <t>Phenothiazine</t>
  </si>
  <si>
    <t>Phenylenediamine</t>
  </si>
  <si>
    <t>Phenyl ether</t>
  </si>
  <si>
    <t>Phenyl glycidyl ether (PGE)</t>
  </si>
  <si>
    <t>Phenylhydrazine</t>
  </si>
  <si>
    <t>Phenyl mercaptan</t>
  </si>
  <si>
    <t>Phenylphosphine</t>
  </si>
  <si>
    <t>Phorate</t>
  </si>
  <si>
    <t>Phosgene</t>
  </si>
  <si>
    <t>Phosphine</t>
  </si>
  <si>
    <t>Phosphoric acid</t>
  </si>
  <si>
    <t>Phosphorus</t>
  </si>
  <si>
    <t>Phosphorus oxychloride</t>
  </si>
  <si>
    <t>Phosphorus pentachloride</t>
  </si>
  <si>
    <t>Phosphorus pentasulfide</t>
  </si>
  <si>
    <t>Phosphorus trichloride</t>
  </si>
  <si>
    <t>Phthalic anhydride</t>
  </si>
  <si>
    <t>m-Phthalodinitrile</t>
  </si>
  <si>
    <t>Picloram</t>
  </si>
  <si>
    <t>Picric acid (2,4,6-Trinitrophenol)</t>
  </si>
  <si>
    <t>Pindone (2-Pivalyl-1,3-indandione)</t>
  </si>
  <si>
    <t>Piperazine dihydrochloride</t>
  </si>
  <si>
    <t>Platinum Metal</t>
  </si>
  <si>
    <t>Platinum Soluble salts, as Pt</t>
  </si>
  <si>
    <t>Portland cement</t>
  </si>
  <si>
    <t>Potassium cyanide</t>
  </si>
  <si>
    <t>Potassium hydroxide</t>
  </si>
  <si>
    <t>Propargyl alcohol</t>
  </si>
  <si>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-Propiolactone</t>
    </r>
  </si>
  <si>
    <t>Propionic acid</t>
  </si>
  <si>
    <t>Propoxur</t>
  </si>
  <si>
    <t>n-Propyl acetate</t>
  </si>
  <si>
    <t>n-Propyl alcohol</t>
  </si>
  <si>
    <t>Propylene dichloride (1,2-Dichloropropane)</t>
  </si>
  <si>
    <t>Propylene glycol dinitrate</t>
  </si>
  <si>
    <t>Propylene glycol monomethyl ether</t>
  </si>
  <si>
    <t>Propylene imine</t>
  </si>
  <si>
    <t>Propylene oxide (1,2-Epoxypropane)</t>
  </si>
  <si>
    <t>n-Propyl nitrate</t>
  </si>
  <si>
    <t>Pyrethrum</t>
  </si>
  <si>
    <t>Pyridine</t>
  </si>
  <si>
    <t>Quinone</t>
  </si>
  <si>
    <t>Resorcinol</t>
  </si>
  <si>
    <t>Rhodium Metal</t>
  </si>
  <si>
    <t>Rhodium Insoluble compounds, as Rh</t>
  </si>
  <si>
    <t>Rhodium Soluble compounds, as Rh</t>
  </si>
  <si>
    <t>Ronnel</t>
  </si>
  <si>
    <t>Rotenone</t>
  </si>
  <si>
    <t>Rouge</t>
  </si>
  <si>
    <t>Selenium and compounds, as Se</t>
  </si>
  <si>
    <t>Selenium hexafluoride</t>
  </si>
  <si>
    <t>Sesone</t>
  </si>
  <si>
    <t>Silica-Amorphous Diatomaceous earth uncalcined)</t>
  </si>
  <si>
    <t>Silica-Amorphous Precipitated silica</t>
  </si>
  <si>
    <t>Silica-Amorphous Silica, fume, respirable dust</t>
  </si>
  <si>
    <t>Silica-Amorphous Silica, fused, respirable dust</t>
  </si>
  <si>
    <t>Silica-Amorphous Silica gel</t>
  </si>
  <si>
    <t>Silica-Crystalline Cristobalite, respirable dust</t>
  </si>
  <si>
    <t>Silica-Crystalline Quartz, respirable dust</t>
  </si>
  <si>
    <t>Silica-Crystalline Tridymite, respirable dust</t>
  </si>
  <si>
    <t>Silica-Crystalline Tripoli, respirable dust</t>
  </si>
  <si>
    <t>Silicon</t>
  </si>
  <si>
    <t>Silicon carbide</t>
  </si>
  <si>
    <t>Silicon tetrahydride</t>
  </si>
  <si>
    <t>Silver Metal</t>
  </si>
  <si>
    <t>Silver Soluble compounds, as Ag</t>
  </si>
  <si>
    <t>Soapstone Respirable dust</t>
  </si>
  <si>
    <t>Soapstone Total dust</t>
  </si>
  <si>
    <t>Sodium azide as Hydrazoic acid</t>
  </si>
  <si>
    <t>Sodium bisulfite</t>
  </si>
  <si>
    <t>Sodium cyanide</t>
  </si>
  <si>
    <t>Sodium fluoroacetate</t>
  </si>
  <si>
    <t>Sodium hydroxide</t>
  </si>
  <si>
    <t>Sodium metabisulfite</t>
  </si>
  <si>
    <t>Starch</t>
  </si>
  <si>
    <t>Stearates</t>
  </si>
  <si>
    <t>Stibine</t>
  </si>
  <si>
    <t>Stoddard solvent</t>
  </si>
  <si>
    <t>Strontium chromate</t>
  </si>
  <si>
    <t>Strychnine</t>
  </si>
  <si>
    <t>Styrene, monomer (Phenylethylene, Vinyl benzene)</t>
  </si>
  <si>
    <t>Subtilisins</t>
  </si>
  <si>
    <t>Sucrose</t>
  </si>
  <si>
    <t>Sulfometuron methyl</t>
  </si>
  <si>
    <t>Sulfotep</t>
  </si>
  <si>
    <t>Sulfur dioxide</t>
  </si>
  <si>
    <t>Sulfur hexafluoride</t>
  </si>
  <si>
    <t>Sulfuric acid</t>
  </si>
  <si>
    <t>Sulfur monochloride</t>
  </si>
  <si>
    <t>Sulfur pentafluoride</t>
  </si>
  <si>
    <t>Sulfur tetrafluoride</t>
  </si>
  <si>
    <t>Sulfuryl fluoride</t>
  </si>
  <si>
    <t>Sulprofos</t>
  </si>
  <si>
    <t>Talc</t>
  </si>
  <si>
    <t>Tantalum, metal and oxide, as Ta</t>
  </si>
  <si>
    <t>Tellurium and compounds, as Te</t>
  </si>
  <si>
    <t>Tellurium hexafluoride</t>
  </si>
  <si>
    <t>Temephos</t>
  </si>
  <si>
    <t>Terephthalic acid</t>
  </si>
  <si>
    <t>TEPP (Tetraethyl pyrophosphate)</t>
  </si>
  <si>
    <t>Terphenyls</t>
  </si>
  <si>
    <t>1,1,1,2-Tetrachloro-2,2-difluoroethane</t>
  </si>
  <si>
    <t>1,1,2,2-Tetrachloro-1,2-difluoroethane</t>
  </si>
  <si>
    <t>1,1,2,2-Tetrachloroethane</t>
  </si>
  <si>
    <t>Tetrachloronaphthalene</t>
  </si>
  <si>
    <t>Tetraethyl lead, as Pb*</t>
  </si>
  <si>
    <t>Tetrahydrofuran</t>
  </si>
  <si>
    <t>Tetramethyl lead, as Pb*</t>
  </si>
  <si>
    <t>Tetramethyl succinonitrile</t>
  </si>
  <si>
    <t>Tetranitromethane</t>
  </si>
  <si>
    <t>Tetrasodium pyrophosphate</t>
  </si>
  <si>
    <t>Tetryl (2,4,6-Trinitrophenyl methylnitramine)</t>
  </si>
  <si>
    <t>Thallium, elemental and soluble compounds, as Ti</t>
  </si>
  <si>
    <t>4,4’-Thiobis (6-tert-butyl-m-cresol)</t>
  </si>
  <si>
    <t>Thioglycolic acid</t>
  </si>
  <si>
    <t>Thionyl chloride</t>
  </si>
  <si>
    <t>Thiram</t>
  </si>
  <si>
    <t>Tin Metal</t>
  </si>
  <si>
    <t>Tin Oxide inorganic compounds, as Sn</t>
  </si>
  <si>
    <t>Tin Organic compounds, as Sn*</t>
  </si>
  <si>
    <t>Titanium dioxide</t>
  </si>
  <si>
    <t>Toluene (Toluol)*</t>
  </si>
  <si>
    <t>Toluene-2,4-diisocyanate (TDI)</t>
  </si>
  <si>
    <t>Toluidine</t>
  </si>
  <si>
    <t>Tributyl phosphate</t>
  </si>
  <si>
    <t>Trichloroacetic acid</t>
  </si>
  <si>
    <t>1,2,4-Trichlorobenzene</t>
  </si>
  <si>
    <t>1,1,1-Trichloroethane (Methyl chloroform)</t>
  </si>
  <si>
    <t>1,1,2-Trichloroethane</t>
  </si>
  <si>
    <t>Trichloroethylene</t>
  </si>
  <si>
    <t>Trichlorofluoromethane</t>
  </si>
  <si>
    <t>Trichloronaphthalene</t>
  </si>
  <si>
    <t>1,2,3-Trichloropropane</t>
  </si>
  <si>
    <t>1,1,2-Trichloro-1,2,2-trifluoroethane</t>
  </si>
  <si>
    <t>Triethanolamine</t>
  </si>
  <si>
    <t>Triethylamine</t>
  </si>
  <si>
    <t>Trifluorobromomethane</t>
  </si>
  <si>
    <t>Trimellitic anhydride</t>
  </si>
  <si>
    <t>Trimethylamine</t>
  </si>
  <si>
    <t>Trimethyl benzene</t>
  </si>
  <si>
    <t>Trimethyl phosphate</t>
  </si>
  <si>
    <t>2,4,6-Trinitrotoluene (TNT)*</t>
  </si>
  <si>
    <t>Triorthocresyl phosphate</t>
  </si>
  <si>
    <t>Triphenyl amine</t>
  </si>
  <si>
    <t>Triphenyl phosphate</t>
  </si>
  <si>
    <t>Tungsten, as W Insoluble compounds</t>
  </si>
  <si>
    <t>Tungsten, as W Soluble compounds</t>
  </si>
  <si>
    <t>Turpentine</t>
  </si>
  <si>
    <t>Uranium Soluble &amp; Insoluble compounds, as U</t>
  </si>
  <si>
    <t>n-Valeraldehyde</t>
  </si>
  <si>
    <t>Vanadium pentoxide Respirable dust or fume</t>
  </si>
  <si>
    <t>Vegetable oil mists</t>
  </si>
  <si>
    <t>Vinyl acetate</t>
  </si>
  <si>
    <t>Vinyl bromide</t>
  </si>
  <si>
    <t>Vinyl chloride (Chloroethylene)</t>
  </si>
  <si>
    <t>4-Vinylcyclohexene</t>
  </si>
  <si>
    <t>Vinyl cyclohexene dioxide</t>
  </si>
  <si>
    <t>Vinylidene chloride (1,1-Dichloroethylene)</t>
  </si>
  <si>
    <t>Vinyl toluene</t>
  </si>
  <si>
    <t>Warfarin</t>
  </si>
  <si>
    <t>Welding fumes</t>
  </si>
  <si>
    <t>Wood dust Hard wood</t>
  </si>
  <si>
    <t>Wood dust Soft wood</t>
  </si>
  <si>
    <t>Xylene</t>
  </si>
  <si>
    <r>
      <t xml:space="preserve">m-Xylene, </t>
    </r>
    <r>
      <rPr>
        <sz val="11"/>
        <color theme="1"/>
        <rFont val="Calibri"/>
        <family val="2"/>
      </rPr>
      <t xml:space="preserve">α-α </t>
    </r>
    <r>
      <rPr>
        <sz val="11"/>
        <color theme="1"/>
        <rFont val="Calibri"/>
        <family val="2"/>
        <scheme val="minor"/>
      </rPr>
      <t>1-diamine</t>
    </r>
  </si>
  <si>
    <t>Xylidine (dimethylaminobenzene)</t>
  </si>
  <si>
    <t>Yttrium metal and compounds, as Y</t>
  </si>
  <si>
    <t>Zinc chloride fume</t>
  </si>
  <si>
    <t>Zinc chromates, as Cr</t>
  </si>
  <si>
    <t>Zinc oxide Fume</t>
  </si>
  <si>
    <t>Zinc oxide Dust</t>
  </si>
  <si>
    <t>Zirconium and compounds, as Zr</t>
  </si>
  <si>
    <t>22C</t>
  </si>
  <si>
    <t>25c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</si>
</sst>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 Narrow"/>
      <family val="2"/>
    </font>
    <font>
      <b/>
      <sz val="12"/>
      <color rgb="FF000000"/>
      <name val="Arial Narrow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8.8000000000000007"/>
      <color theme="10"/>
      <name val="Calibri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name val="Arial"/>
      <family val="2"/>
    </font>
    <font>
      <sz val="12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b/>
      <sz val="14"/>
      <color rgb="FF000000"/>
      <name val="Arial Narrow"/>
      <family val="2"/>
    </font>
    <font>
      <sz val="14"/>
      <color rgb="FF000000"/>
      <name val="Arial Narrow"/>
      <family val="2"/>
    </font>
    <font>
      <b/>
      <sz val="14"/>
      <name val="Arial Narrow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color rgb="FF333333"/>
      <name val="Tahoma"/>
      <family val="2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12"/>
      <color theme="10"/>
      <name val="Calibri"/>
      <family val="2"/>
    </font>
    <font>
      <b/>
      <sz val="18"/>
      <color theme="1"/>
      <name val="Calibri"/>
      <family val="2"/>
      <scheme val="minor"/>
    </font>
    <font>
      <b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rgb="FF000000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vertical="top" wrapText="1"/>
    </xf>
    <xf numFmtId="0" fontId="8" fillId="3" borderId="11" xfId="0" applyFont="1" applyFill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11" fillId="3" borderId="2" xfId="0" applyFont="1" applyFill="1" applyBorder="1" applyAlignment="1">
      <alignment vertical="top" wrapText="1"/>
    </xf>
    <xf numFmtId="0" fontId="8" fillId="3" borderId="9" xfId="0" applyFont="1" applyFill="1" applyBorder="1" applyAlignment="1">
      <alignment horizontal="right" vertical="top" wrapText="1"/>
    </xf>
    <xf numFmtId="0" fontId="10" fillId="0" borderId="9" xfId="0" applyFont="1" applyBorder="1" applyAlignment="1">
      <alignment vertical="top" wrapText="1"/>
    </xf>
    <xf numFmtId="0" fontId="10" fillId="0" borderId="9" xfId="0" applyFont="1" applyBorder="1" applyAlignment="1">
      <alignment horizontal="left" vertical="top" wrapText="1"/>
    </xf>
    <xf numFmtId="0" fontId="9" fillId="0" borderId="0" xfId="0" applyFont="1"/>
    <xf numFmtId="0" fontId="14" fillId="0" borderId="11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6" fillId="0" borderId="11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0" fillId="0" borderId="6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3" fillId="0" borderId="0" xfId="0" applyFont="1"/>
    <xf numFmtId="0" fontId="20" fillId="4" borderId="13" xfId="0" applyFont="1" applyFill="1" applyBorder="1" applyAlignment="1">
      <alignment horizontal="right" wrapText="1"/>
    </xf>
    <xf numFmtId="0" fontId="20" fillId="4" borderId="16" xfId="0" applyFont="1" applyFill="1" applyBorder="1" applyAlignment="1">
      <alignment wrapText="1"/>
    </xf>
    <xf numFmtId="0" fontId="20" fillId="4" borderId="18" xfId="0" applyFont="1" applyFill="1" applyBorder="1" applyAlignment="1">
      <alignment horizontal="center" wrapText="1"/>
    </xf>
    <xf numFmtId="0" fontId="19" fillId="5" borderId="1" xfId="0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19" fillId="0" borderId="17" xfId="0" applyFont="1" applyBorder="1" applyAlignment="1">
      <alignment horizontal="center" wrapText="1"/>
    </xf>
    <xf numFmtId="0" fontId="19" fillId="0" borderId="7" xfId="0" applyFont="1" applyBorder="1" applyAlignment="1">
      <alignment horizontal="center" vertical="top" wrapText="1"/>
    </xf>
    <xf numFmtId="0" fontId="18" fillId="5" borderId="6" xfId="0" applyFont="1" applyFill="1" applyBorder="1" applyAlignment="1">
      <alignment horizontal="center" wrapText="1"/>
    </xf>
    <xf numFmtId="0" fontId="19" fillId="6" borderId="1" xfId="0" applyFont="1" applyFill="1" applyBorder="1" applyAlignment="1">
      <alignment horizontal="center" wrapText="1"/>
    </xf>
    <xf numFmtId="0" fontId="19" fillId="6" borderId="17" xfId="0" applyFont="1" applyFill="1" applyBorder="1" applyAlignment="1">
      <alignment horizontal="center" wrapText="1"/>
    </xf>
    <xf numFmtId="0" fontId="19" fillId="0" borderId="6" xfId="0" applyFont="1" applyBorder="1" applyAlignment="1">
      <alignment horizontal="center" vertical="top" wrapText="1"/>
    </xf>
    <xf numFmtId="0" fontId="19" fillId="7" borderId="1" xfId="0" applyFont="1" applyFill="1" applyBorder="1" applyAlignment="1">
      <alignment horizontal="center" wrapText="1"/>
    </xf>
    <xf numFmtId="0" fontId="19" fillId="7" borderId="17" xfId="0" applyFont="1" applyFill="1" applyBorder="1" applyAlignment="1">
      <alignment horizontal="center" wrapText="1"/>
    </xf>
    <xf numFmtId="0" fontId="19" fillId="6" borderId="6" xfId="0" applyFont="1" applyFill="1" applyBorder="1" applyAlignment="1">
      <alignment horizontal="center" vertical="top" wrapText="1"/>
    </xf>
    <xf numFmtId="0" fontId="19" fillId="8" borderId="17" xfId="0" applyFont="1" applyFill="1" applyBorder="1" applyAlignment="1">
      <alignment horizontal="center" wrapText="1"/>
    </xf>
    <xf numFmtId="0" fontId="19" fillId="7" borderId="6" xfId="0" applyFont="1" applyFill="1" applyBorder="1" applyAlignment="1">
      <alignment horizontal="center" vertical="top" wrapText="1"/>
    </xf>
    <xf numFmtId="0" fontId="21" fillId="4" borderId="19" xfId="0" applyFont="1" applyFill="1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0" fontId="22" fillId="6" borderId="20" xfId="0" applyFont="1" applyFill="1" applyBorder="1" applyAlignment="1">
      <alignment horizontal="center" wrapText="1"/>
    </xf>
    <xf numFmtId="0" fontId="22" fillId="7" borderId="20" xfId="0" applyFont="1" applyFill="1" applyBorder="1" applyAlignment="1">
      <alignment horizontal="center" wrapText="1"/>
    </xf>
    <xf numFmtId="0" fontId="22" fillId="8" borderId="20" xfId="0" applyFont="1" applyFill="1" applyBorder="1" applyAlignment="1">
      <alignment horizontal="center" wrapText="1"/>
    </xf>
    <xf numFmtId="0" fontId="22" fillId="8" borderId="21" xfId="0" applyFont="1" applyFill="1" applyBorder="1" applyAlignment="1">
      <alignment horizontal="center" wrapText="1"/>
    </xf>
    <xf numFmtId="0" fontId="22" fillId="0" borderId="7" xfId="0" applyFont="1" applyBorder="1" applyAlignment="1">
      <alignment horizontal="center" vertical="top" wrapText="1"/>
    </xf>
    <xf numFmtId="0" fontId="22" fillId="8" borderId="6" xfId="0" applyFont="1" applyFill="1" applyBorder="1" applyAlignment="1">
      <alignment vertical="top" wrapText="1"/>
    </xf>
    <xf numFmtId="0" fontId="23" fillId="0" borderId="2" xfId="0" applyFont="1" applyBorder="1" applyAlignment="1">
      <alignment horizontal="center" wrapText="1"/>
    </xf>
    <xf numFmtId="0" fontId="24" fillId="0" borderId="5" xfId="0" applyFont="1" applyBorder="1" applyAlignment="1">
      <alignment horizontal="justify" wrapText="1"/>
    </xf>
    <xf numFmtId="0" fontId="23" fillId="0" borderId="11" xfId="0" applyFont="1" applyBorder="1" applyAlignment="1">
      <alignment horizontal="center" wrapText="1"/>
    </xf>
    <xf numFmtId="0" fontId="24" fillId="0" borderId="6" xfId="0" applyFont="1" applyBorder="1" applyAlignment="1">
      <alignment horizontal="justify" wrapText="1"/>
    </xf>
    <xf numFmtId="0" fontId="0" fillId="0" borderId="0" xfId="0" applyAlignment="1">
      <alignment vertical="center" wrapText="1"/>
    </xf>
    <xf numFmtId="0" fontId="11" fillId="3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0" fillId="0" borderId="1" xfId="0" applyBorder="1"/>
    <xf numFmtId="0" fontId="10" fillId="0" borderId="1" xfId="0" applyFont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/>
    <xf numFmtId="0" fontId="26" fillId="0" borderId="0" xfId="1" applyFont="1" applyAlignment="1" applyProtection="1">
      <alignment horizontal="left" vertical="top"/>
    </xf>
    <xf numFmtId="0" fontId="0" fillId="0" borderId="1" xfId="0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Fill="1" applyBorder="1" applyAlignment="1">
      <alignment horizontal="center" vertical="top" wrapText="1"/>
    </xf>
    <xf numFmtId="0" fontId="0" fillId="0" borderId="0" xfId="0" applyFont="1" applyAlignment="1">
      <alignment horizontal="left"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1" xfId="0" applyFont="1" applyFill="1" applyBorder="1" applyAlignment="1">
      <alignment wrapText="1"/>
    </xf>
    <xf numFmtId="0" fontId="1" fillId="0" borderId="0" xfId="0" applyFont="1" applyAlignment="1">
      <alignment vertical="top"/>
    </xf>
    <xf numFmtId="0" fontId="10" fillId="0" borderId="1" xfId="0" applyFont="1" applyBorder="1" applyAlignment="1">
      <alignment horizontal="center" vertical="top" wrapText="1"/>
    </xf>
    <xf numFmtId="49" fontId="0" fillId="0" borderId="1" xfId="0" applyNumberFormat="1" applyFont="1" applyFill="1" applyBorder="1" applyAlignment="1">
      <alignment horizontal="center" vertical="top" wrapText="1"/>
    </xf>
    <xf numFmtId="1" fontId="30" fillId="0" borderId="1" xfId="0" applyNumberFormat="1" applyFont="1" applyBorder="1" applyAlignment="1">
      <alignment horizontal="center" vertical="top"/>
    </xf>
    <xf numFmtId="164" fontId="0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2" fontId="0" fillId="0" borderId="0" xfId="0" applyNumberFormat="1" applyAlignment="1">
      <alignment horizontal="right" vertical="center" wrapText="1"/>
    </xf>
    <xf numFmtId="2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 wrapText="1"/>
    </xf>
    <xf numFmtId="164" fontId="0" fillId="0" borderId="0" xfId="0" applyNumberFormat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0" fontId="0" fillId="0" borderId="0" xfId="0" applyNumberFormat="1" applyAlignment="1">
      <alignment horizontal="right" vertical="center" wrapText="1"/>
    </xf>
    <xf numFmtId="3" fontId="0" fillId="0" borderId="0" xfId="0" applyNumberFormat="1" applyAlignment="1">
      <alignment vertical="center" wrapText="1"/>
    </xf>
    <xf numFmtId="0" fontId="13" fillId="0" borderId="8" xfId="0" applyFont="1" applyBorder="1" applyAlignment="1">
      <alignment horizontal="justify" vertical="top" wrapText="1"/>
    </xf>
    <xf numFmtId="0" fontId="14" fillId="0" borderId="7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 wrapText="1" indent="2"/>
    </xf>
    <xf numFmtId="0" fontId="13" fillId="0" borderId="1" xfId="0" applyFont="1" applyBorder="1" applyAlignment="1">
      <alignment vertical="top" wrapText="1"/>
    </xf>
    <xf numFmtId="1" fontId="14" fillId="0" borderId="1" xfId="0" applyNumberFormat="1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32" fillId="0" borderId="0" xfId="0" applyFont="1" applyAlignment="1"/>
    <xf numFmtId="0" fontId="7" fillId="0" borderId="0" xfId="0" applyFont="1"/>
    <xf numFmtId="0" fontId="31" fillId="0" borderId="0" xfId="0" applyFont="1"/>
    <xf numFmtId="0" fontId="9" fillId="0" borderId="0" xfId="0" applyFont="1" applyAlignment="1">
      <alignment horizontal="left" indent="2"/>
    </xf>
    <xf numFmtId="0" fontId="33" fillId="0" borderId="0" xfId="1" applyFont="1" applyAlignment="1" applyProtection="1"/>
    <xf numFmtId="0" fontId="9" fillId="0" borderId="0" xfId="0" applyFont="1" applyAlignment="1">
      <alignment horizontal="left"/>
    </xf>
    <xf numFmtId="0" fontId="9" fillId="0" borderId="0" xfId="0" applyFont="1" applyFill="1" applyBorder="1"/>
    <xf numFmtId="0" fontId="0" fillId="0" borderId="1" xfId="0" applyFill="1" applyBorder="1" applyAlignment="1">
      <alignment horizontal="left" vertical="top" wrapText="1"/>
    </xf>
    <xf numFmtId="0" fontId="10" fillId="0" borderId="0" xfId="0" applyFont="1" applyBorder="1" applyAlignment="1">
      <alignment vertical="top" wrapText="1"/>
    </xf>
    <xf numFmtId="0" fontId="0" fillId="0" borderId="0" xfId="0" applyBorder="1"/>
    <xf numFmtId="49" fontId="1" fillId="0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horizontal="left" vertical="center" wrapText="1" indent="3"/>
    </xf>
    <xf numFmtId="0" fontId="0" fillId="0" borderId="0" xfId="0" applyAlignment="1">
      <alignment horizontal="left" vertical="center" wrapText="1" indent="3"/>
    </xf>
    <xf numFmtId="49" fontId="0" fillId="0" borderId="0" xfId="0" applyNumberFormat="1" applyFill="1" applyAlignment="1">
      <alignment horizontal="left" vertical="center" wrapText="1" indent="3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49" fontId="14" fillId="0" borderId="1" xfId="0" applyNumberFormat="1" applyFont="1" applyBorder="1" applyAlignment="1">
      <alignment horizontal="center" vertical="top" wrapText="1"/>
    </xf>
    <xf numFmtId="0" fontId="9" fillId="0" borderId="1" xfId="0" applyFont="1" applyBorder="1"/>
    <xf numFmtId="164" fontId="0" fillId="7" borderId="0" xfId="0" applyNumberFormat="1" applyFill="1" applyAlignment="1">
      <alignment horizontal="right" vertical="center" wrapText="1"/>
    </xf>
    <xf numFmtId="0" fontId="0" fillId="7" borderId="0" xfId="0" applyFill="1" applyAlignment="1">
      <alignment vertical="center" wrapText="1"/>
    </xf>
    <xf numFmtId="0" fontId="2" fillId="0" borderId="0" xfId="0" applyFont="1"/>
    <xf numFmtId="164" fontId="2" fillId="0" borderId="0" xfId="0" applyNumberFormat="1" applyFont="1"/>
    <xf numFmtId="164" fontId="0" fillId="5" borderId="0" xfId="0" applyNumberFormat="1" applyFill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0" fontId="0" fillId="6" borderId="0" xfId="0" applyFill="1" applyAlignment="1">
      <alignment vertical="center" wrapText="1"/>
    </xf>
    <xf numFmtId="1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right" vertical="center" wrapText="1"/>
    </xf>
    <xf numFmtId="0" fontId="0" fillId="0" borderId="0" xfId="0" applyFill="1" applyAlignment="1">
      <alignment horizontal="right" vertical="center" wrapText="1"/>
    </xf>
    <xf numFmtId="2" fontId="0" fillId="0" borderId="0" xfId="0" applyNumberFormat="1" applyFill="1" applyAlignment="1">
      <alignment horizontal="right" vertical="center" wrapText="1"/>
    </xf>
    <xf numFmtId="2" fontId="0" fillId="0" borderId="0" xfId="0" applyNumberFormat="1" applyFill="1" applyAlignment="1">
      <alignment vertical="center" wrapText="1"/>
    </xf>
    <xf numFmtId="164" fontId="0" fillId="6" borderId="0" xfId="0" applyNumberFormat="1" applyFill="1" applyAlignment="1">
      <alignment horizontal="right" vertical="center" wrapText="1"/>
    </xf>
    <xf numFmtId="49" fontId="0" fillId="0" borderId="1" xfId="0" applyNumberFormat="1" applyFill="1" applyBorder="1" applyAlignment="1">
      <alignment horizontal="center" vertical="top" wrapText="1"/>
    </xf>
    <xf numFmtId="0" fontId="34" fillId="0" borderId="0" xfId="0" applyFont="1" applyAlignment="1"/>
    <xf numFmtId="0" fontId="23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9" fillId="0" borderId="0" xfId="0" applyFont="1" applyFill="1" applyBorder="1" applyAlignment="1">
      <alignment horizontal="left" indent="5"/>
    </xf>
    <xf numFmtId="0" fontId="12" fillId="0" borderId="0" xfId="1" applyAlignment="1" applyProtection="1">
      <alignment horizontal="left" indent="7"/>
    </xf>
    <xf numFmtId="0" fontId="0" fillId="0" borderId="1" xfId="0" applyFont="1" applyBorder="1" applyAlignment="1">
      <alignment horizontal="center" vertical="top" wrapText="1"/>
    </xf>
    <xf numFmtId="0" fontId="35" fillId="2" borderId="1" xfId="1" applyFont="1" applyFill="1" applyBorder="1" applyAlignment="1" applyProtection="1">
      <alignment horizontal="center" vertical="top" wrapText="1"/>
    </xf>
    <xf numFmtId="0" fontId="27" fillId="2" borderId="1" xfId="1" applyFont="1" applyFill="1" applyBorder="1" applyAlignment="1" applyProtection="1">
      <alignment horizontal="center" vertical="top" wrapText="1"/>
    </xf>
    <xf numFmtId="0" fontId="11" fillId="3" borderId="9" xfId="0" applyFont="1" applyFill="1" applyBorder="1" applyAlignment="1">
      <alignment vertical="top" wrapText="1"/>
    </xf>
    <xf numFmtId="0" fontId="11" fillId="3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27" fillId="2" borderId="1" xfId="1" applyFont="1" applyFill="1" applyBorder="1" applyAlignment="1" applyProtection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justify" wrapText="1"/>
    </xf>
    <xf numFmtId="0" fontId="6" fillId="0" borderId="4" xfId="0" applyFont="1" applyBorder="1" applyAlignment="1">
      <alignment horizontal="justify" wrapText="1"/>
    </xf>
    <xf numFmtId="0" fontId="6" fillId="0" borderId="5" xfId="0" applyFont="1" applyBorder="1" applyAlignment="1">
      <alignment horizontal="justify" wrapText="1"/>
    </xf>
    <xf numFmtId="0" fontId="4" fillId="0" borderId="3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 wrapText="1"/>
    </xf>
    <xf numFmtId="0" fontId="11" fillId="3" borderId="9" xfId="0" applyFont="1" applyFill="1" applyBorder="1" applyAlignment="1">
      <alignment vertical="top" wrapText="1"/>
    </xf>
    <xf numFmtId="0" fontId="11" fillId="3" borderId="8" xfId="0" applyFont="1" applyFill="1" applyBorder="1" applyAlignment="1">
      <alignment vertical="top" wrapText="1"/>
    </xf>
    <xf numFmtId="0" fontId="7" fillId="0" borderId="3" xfId="0" applyFont="1" applyBorder="1" applyAlignment="1">
      <alignment horizontal="justify" wrapText="1"/>
    </xf>
    <xf numFmtId="0" fontId="7" fillId="0" borderId="4" xfId="0" applyFont="1" applyBorder="1" applyAlignment="1">
      <alignment horizontal="justify" wrapText="1"/>
    </xf>
    <xf numFmtId="0" fontId="7" fillId="0" borderId="5" xfId="0" applyFont="1" applyBorder="1" applyAlignment="1">
      <alignment horizontal="justify" wrapText="1"/>
    </xf>
    <xf numFmtId="0" fontId="18" fillId="0" borderId="0" xfId="0" applyFont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dc.gov/niosh/npg/" TargetMode="External"/><Relationship Id="rId1" Type="http://schemas.openxmlformats.org/officeDocument/2006/relationships/hyperlink" Target="http://www.ilo.org/legacy/english/protection/safework/cis/products/icsc/dtasht/index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cdc.gov/niosh/npg/" TargetMode="External"/><Relationship Id="rId1" Type="http://schemas.openxmlformats.org/officeDocument/2006/relationships/hyperlink" Target="http://www.ilo.org/legacy/english/protection/safework/cis/products/icsc/dtasht/index.ht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topLeftCell="A25" zoomScale="90" zoomScaleNormal="90" workbookViewId="0">
      <selection activeCell="E11" sqref="E11"/>
    </sheetView>
  </sheetViews>
  <sheetFormatPr defaultRowHeight="14.5" x14ac:dyDescent="0.35"/>
  <cols>
    <col min="1" max="1" width="34.1796875" customWidth="1"/>
    <col min="2" max="2" width="29.54296875" customWidth="1"/>
    <col min="3" max="3" width="37.1796875" customWidth="1"/>
  </cols>
  <sheetData>
    <row r="1" spans="1:1" ht="23.5" x14ac:dyDescent="0.55000000000000004">
      <c r="A1" s="121" t="s">
        <v>0</v>
      </c>
    </row>
    <row r="2" spans="1:1" ht="23.5" x14ac:dyDescent="0.55000000000000004">
      <c r="A2" s="121"/>
    </row>
    <row r="3" spans="1:1" ht="18.5" x14ac:dyDescent="0.45">
      <c r="A3" s="90" t="s">
        <v>1</v>
      </c>
    </row>
    <row r="4" spans="1:1" ht="18.5" x14ac:dyDescent="0.45">
      <c r="A4" s="90" t="s">
        <v>2</v>
      </c>
    </row>
    <row r="5" spans="1:1" ht="18.5" x14ac:dyDescent="0.45">
      <c r="A5" s="90"/>
    </row>
    <row r="6" spans="1:1" s="89" customFormat="1" ht="15.5" x14ac:dyDescent="0.35">
      <c r="A6" s="92" t="s">
        <v>3</v>
      </c>
    </row>
    <row r="7" spans="1:1" s="12" customFormat="1" ht="15.5" x14ac:dyDescent="0.35">
      <c r="A7" s="12" t="s">
        <v>4</v>
      </c>
    </row>
    <row r="8" spans="1:1" s="12" customFormat="1" ht="15.5" x14ac:dyDescent="0.35">
      <c r="A8" s="12" t="s">
        <v>5</v>
      </c>
    </row>
    <row r="9" spans="1:1" s="12" customFormat="1" ht="15.5" x14ac:dyDescent="0.35">
      <c r="A9" s="91" t="s">
        <v>6</v>
      </c>
    </row>
    <row r="10" spans="1:1" s="12" customFormat="1" ht="15.5" x14ac:dyDescent="0.35">
      <c r="A10" s="91" t="s">
        <v>7</v>
      </c>
    </row>
    <row r="11" spans="1:1" s="12" customFormat="1" ht="15.5" x14ac:dyDescent="0.35">
      <c r="A11" s="91" t="s">
        <v>8</v>
      </c>
    </row>
    <row r="12" spans="1:1" s="12" customFormat="1" ht="15.5" x14ac:dyDescent="0.35">
      <c r="A12" s="91" t="s">
        <v>9</v>
      </c>
    </row>
    <row r="13" spans="1:1" s="12" customFormat="1" ht="15.5" x14ac:dyDescent="0.35">
      <c r="A13" s="12" t="s">
        <v>10</v>
      </c>
    </row>
    <row r="14" spans="1:1" s="12" customFormat="1" ht="15.5" x14ac:dyDescent="0.35">
      <c r="A14" s="12" t="s">
        <v>11</v>
      </c>
    </row>
    <row r="15" spans="1:1" s="12" customFormat="1" ht="15.5" x14ac:dyDescent="0.35">
      <c r="A15" s="12" t="s">
        <v>12</v>
      </c>
    </row>
    <row r="16" spans="1:1" s="12" customFormat="1" ht="15.5" x14ac:dyDescent="0.35">
      <c r="A16" s="12" t="s">
        <v>13</v>
      </c>
    </row>
    <row r="17" spans="1:1" s="12" customFormat="1" ht="15.5" x14ac:dyDescent="0.35">
      <c r="A17" s="12" t="s">
        <v>14</v>
      </c>
    </row>
    <row r="19" spans="1:1" s="89" customFormat="1" ht="15.5" x14ac:dyDescent="0.35">
      <c r="A19" s="92" t="s">
        <v>15</v>
      </c>
    </row>
    <row r="20" spans="1:1" ht="15.5" x14ac:dyDescent="0.35">
      <c r="A20" s="94" t="s">
        <v>16</v>
      </c>
    </row>
    <row r="21" spans="1:1" ht="15.5" x14ac:dyDescent="0.35">
      <c r="A21" s="125" t="s">
        <v>17</v>
      </c>
    </row>
    <row r="22" spans="1:1" x14ac:dyDescent="0.35">
      <c r="A22" s="126" t="s">
        <v>18</v>
      </c>
    </row>
    <row r="23" spans="1:1" ht="15.5" x14ac:dyDescent="0.35">
      <c r="A23" s="125" t="s">
        <v>19</v>
      </c>
    </row>
    <row r="24" spans="1:1" x14ac:dyDescent="0.35">
      <c r="A24" s="126" t="s">
        <v>20</v>
      </c>
    </row>
    <row r="25" spans="1:1" ht="15.5" x14ac:dyDescent="0.35">
      <c r="A25" s="12" t="s">
        <v>4</v>
      </c>
    </row>
    <row r="26" spans="1:1" s="12" customFormat="1" ht="15.5" x14ac:dyDescent="0.35">
      <c r="A26" s="12" t="s">
        <v>21</v>
      </c>
    </row>
    <row r="27" spans="1:1" s="12" customFormat="1" ht="15.5" x14ac:dyDescent="0.35">
      <c r="A27" s="93" t="s">
        <v>22</v>
      </c>
    </row>
    <row r="28" spans="1:1" s="12" customFormat="1" ht="15.5" x14ac:dyDescent="0.35">
      <c r="A28" s="12" t="s">
        <v>23</v>
      </c>
    </row>
    <row r="29" spans="1:1" s="12" customFormat="1" ht="15.5" x14ac:dyDescent="0.35">
      <c r="A29" s="93" t="s">
        <v>24</v>
      </c>
    </row>
    <row r="30" spans="1:1" s="12" customFormat="1" ht="15.5" x14ac:dyDescent="0.35">
      <c r="A30" s="91" t="s">
        <v>25</v>
      </c>
    </row>
    <row r="31" spans="1:1" s="12" customFormat="1" ht="15.5" x14ac:dyDescent="0.35">
      <c r="A31" s="12" t="s">
        <v>26</v>
      </c>
    </row>
    <row r="32" spans="1:1" s="12" customFormat="1" ht="15.5" x14ac:dyDescent="0.35">
      <c r="A32" s="12" t="s">
        <v>27</v>
      </c>
    </row>
    <row r="33" spans="1:3" s="12" customFormat="1" ht="15.5" x14ac:dyDescent="0.35">
      <c r="A33" s="12" t="s">
        <v>28</v>
      </c>
    </row>
    <row r="34" spans="1:3" ht="15.5" x14ac:dyDescent="0.35">
      <c r="A34" s="12" t="s">
        <v>29</v>
      </c>
    </row>
    <row r="36" spans="1:3" ht="18.5" x14ac:dyDescent="0.45">
      <c r="A36" s="90" t="s">
        <v>30</v>
      </c>
    </row>
    <row r="38" spans="1:3" ht="18.5" x14ac:dyDescent="0.45">
      <c r="A38" s="122" t="s">
        <v>31</v>
      </c>
      <c r="B38" s="123"/>
      <c r="C38" s="124"/>
    </row>
    <row r="39" spans="1:3" ht="18.5" x14ac:dyDescent="0.45">
      <c r="A39" s="122">
        <v>1</v>
      </c>
      <c r="B39" s="123" t="s">
        <v>32</v>
      </c>
      <c r="C39" s="123" t="s">
        <v>33</v>
      </c>
    </row>
    <row r="40" spans="1:3" ht="18.5" x14ac:dyDescent="0.45">
      <c r="A40" s="122">
        <v>2</v>
      </c>
      <c r="B40" s="123" t="s">
        <v>34</v>
      </c>
      <c r="C40" s="123" t="s">
        <v>33</v>
      </c>
    </row>
    <row r="41" spans="1:3" ht="18.5" x14ac:dyDescent="0.45">
      <c r="A41" s="122">
        <v>3</v>
      </c>
      <c r="B41" s="123" t="s">
        <v>35</v>
      </c>
      <c r="C41" s="123" t="s">
        <v>36</v>
      </c>
    </row>
    <row r="42" spans="1:3" ht="18.5" x14ac:dyDescent="0.45">
      <c r="A42" s="122">
        <v>4</v>
      </c>
      <c r="B42" s="123" t="s">
        <v>37</v>
      </c>
      <c r="C42" s="123" t="s">
        <v>36</v>
      </c>
    </row>
    <row r="43" spans="1:3" ht="18.5" x14ac:dyDescent="0.45">
      <c r="A43" s="122">
        <v>5</v>
      </c>
      <c r="B43" s="123" t="s">
        <v>38</v>
      </c>
      <c r="C43" s="123" t="s">
        <v>36</v>
      </c>
    </row>
  </sheetData>
  <hyperlinks>
    <hyperlink ref="A6" location="'WORKSHEET - GP LISTED CHEMICALS'!Print_Area" display="1.  For Chemicals listed in the WSH (General Provisions) Regulations, please use GP LISTED CHEMICALS Worksheet"/>
    <hyperlink ref="A19" location="'WORKSHEET -CHEMICALS OF CONCERN'!Print_Area" display="2.  For Other Chemicals of Concern not listed in the WSH (General Provisions) Regulations, please use CHEMICALS OF CONCERN Worksheet"/>
    <hyperlink ref="A22" r:id="rId1"/>
    <hyperlink ref="A24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S30"/>
  <sheetViews>
    <sheetView zoomScale="70" zoomScaleNormal="70" workbookViewId="0">
      <selection activeCell="N8" sqref="N8"/>
    </sheetView>
  </sheetViews>
  <sheetFormatPr defaultColWidth="20.1796875" defaultRowHeight="14.5" x14ac:dyDescent="0.35"/>
  <cols>
    <col min="1" max="1" width="16.453125" style="55" customWidth="1"/>
    <col min="2" max="2" width="15.1796875" style="55" customWidth="1"/>
    <col min="3" max="3" width="15.81640625" style="55" customWidth="1"/>
    <col min="4" max="4" width="25.26953125" style="55" customWidth="1"/>
    <col min="5" max="6" width="20.1796875" style="56"/>
    <col min="7" max="7" width="26" style="56" customWidth="1"/>
    <col min="8" max="9" width="20.1796875" style="56"/>
    <col min="10" max="10" width="40" style="56" customWidth="1"/>
    <col min="11" max="13" width="20.1796875" style="56"/>
    <col min="14" max="14" width="39.7265625" style="56" customWidth="1"/>
    <col min="15" max="18" width="20.1796875" style="56"/>
    <col min="19" max="16384" width="20.1796875" style="55"/>
  </cols>
  <sheetData>
    <row r="1" spans="1:19" ht="26" x14ac:dyDescent="0.6">
      <c r="A1" s="88" t="s">
        <v>39</v>
      </c>
    </row>
    <row r="2" spans="1:19" x14ac:dyDescent="0.35">
      <c r="A2" s="54" t="s">
        <v>0</v>
      </c>
    </row>
    <row r="3" spans="1:19" x14ac:dyDescent="0.35">
      <c r="A3" s="57"/>
    </row>
    <row r="4" spans="1:19" x14ac:dyDescent="0.35">
      <c r="A4" s="58"/>
    </row>
    <row r="6" spans="1:19" s="56" customFormat="1" ht="15" customHeight="1" x14ac:dyDescent="0.35">
      <c r="A6" s="132" t="s">
        <v>40</v>
      </c>
      <c r="B6" s="132" t="s">
        <v>41</v>
      </c>
      <c r="C6" s="132" t="s">
        <v>42</v>
      </c>
      <c r="D6" s="132" t="s">
        <v>43</v>
      </c>
      <c r="E6" s="132" t="s">
        <v>44</v>
      </c>
      <c r="F6" s="133" t="s">
        <v>45</v>
      </c>
      <c r="G6" s="133"/>
      <c r="H6" s="133"/>
      <c r="I6" s="133"/>
      <c r="J6" s="133"/>
      <c r="K6" s="133"/>
      <c r="L6" s="133"/>
      <c r="M6" s="133"/>
      <c r="N6" s="133"/>
      <c r="O6" s="133"/>
      <c r="P6" s="132" t="s">
        <v>46</v>
      </c>
      <c r="Q6" s="132" t="s">
        <v>47</v>
      </c>
      <c r="R6" s="132" t="s">
        <v>48</v>
      </c>
      <c r="S6" s="132" t="s">
        <v>49</v>
      </c>
    </row>
    <row r="7" spans="1:19" s="1" customFormat="1" ht="72.5" x14ac:dyDescent="0.35">
      <c r="A7" s="132"/>
      <c r="B7" s="132"/>
      <c r="C7" s="132"/>
      <c r="D7" s="132"/>
      <c r="E7" s="132"/>
      <c r="F7" s="128" t="s">
        <v>50</v>
      </c>
      <c r="G7" s="128" t="s">
        <v>51</v>
      </c>
      <c r="H7" s="128" t="s">
        <v>52</v>
      </c>
      <c r="I7" s="128" t="s">
        <v>53</v>
      </c>
      <c r="J7" s="128" t="s">
        <v>54</v>
      </c>
      <c r="K7" s="128" t="s">
        <v>55</v>
      </c>
      <c r="L7" s="128" t="s">
        <v>56</v>
      </c>
      <c r="M7" s="128" t="s">
        <v>57</v>
      </c>
      <c r="N7" s="128" t="s">
        <v>58</v>
      </c>
      <c r="O7" s="128" t="s">
        <v>59</v>
      </c>
      <c r="P7" s="132"/>
      <c r="Q7" s="132"/>
      <c r="R7" s="132"/>
      <c r="S7" s="132"/>
    </row>
    <row r="8" spans="1:19" s="64" customFormat="1" ht="43.5" x14ac:dyDescent="0.35">
      <c r="A8" s="59"/>
      <c r="B8" s="59"/>
      <c r="C8" s="59"/>
      <c r="D8" s="98" t="s">
        <v>60</v>
      </c>
      <c r="E8" s="60" t="str">
        <f>VLOOKUP(D8,ChemicalList!$A$2:$B$625,2,FALSE)</f>
        <v xml:space="preserve"> </v>
      </c>
      <c r="F8" s="60" t="str">
        <f>VLOOKUP(D8,ChemicalList!$A$2:$H$625,4,FALSE)</f>
        <v xml:space="preserve"> </v>
      </c>
      <c r="G8" s="70" t="s">
        <v>61</v>
      </c>
      <c r="H8" s="62" t="str">
        <f>VLOOKUP(G8,'Exposure Indices'!$A$1:$B$7,2,FALSE)</f>
        <v xml:space="preserve"> </v>
      </c>
      <c r="I8" s="61" t="str">
        <f>VLOOKUP(D8,ChemicalList!$A$2:$H$625,8,FALSE)</f>
        <v xml:space="preserve"> </v>
      </c>
      <c r="J8" s="70" t="s">
        <v>62</v>
      </c>
      <c r="K8" s="63" t="str">
        <f>VLOOKUP(J8,'Exposure Indices'!$A$9:$B$15,2,FALSE)</f>
        <v xml:space="preserve"> </v>
      </c>
      <c r="L8" s="70" t="s">
        <v>63</v>
      </c>
      <c r="M8" s="63" t="str">
        <f>VLOOKUP(L8,'Exposure Indices'!$A$17:$B$24,2,FALSE)</f>
        <v xml:space="preserve"> </v>
      </c>
      <c r="N8" s="120" t="s">
        <v>64</v>
      </c>
      <c r="O8" s="63" t="str">
        <f>VLOOKUP(N8,'Exposure Indices'!$A$26:$B$33,2,FALSE)</f>
        <v xml:space="preserve"> </v>
      </c>
      <c r="P8" s="71" t="e">
        <f t="array" ref="P8">PRODUCT(IF(ISNUMBER(F8:O8),F8:O8))^(1/COUNT(F8:O8))</f>
        <v>#DIV/0!</v>
      </c>
      <c r="Q8" s="53" t="e">
        <f t="shared" ref="Q8:Q27" si="0">SQRT(E8*P8)</f>
        <v>#VALUE!</v>
      </c>
      <c r="R8" s="63" t="e">
        <f>IF(Q8&lt;1.5,"Negligible Risk - No need for air monitoring",IF(Q8&lt;2.5,"Low Risk - No need for air monitoring",IF(Q8&lt;3.5,"Medium Risk - Request for air monitoring",IF(Q8&lt;4.5,"High Risk- Request for air monitoring",IF(Q8&gt;=4.5,"Very High Risk- Request for air monitoring")))))</f>
        <v>#VALUE!</v>
      </c>
      <c r="S8" s="127" t="e">
        <f>VLOOKUP(D8,ChemicalList!A3:I625,9,FALSE)</f>
        <v>#N/A</v>
      </c>
    </row>
    <row r="9" spans="1:19" s="66" customFormat="1" ht="43.5" x14ac:dyDescent="0.35">
      <c r="A9" s="65"/>
      <c r="B9" s="65"/>
      <c r="C9" s="65"/>
      <c r="D9" s="98" t="s">
        <v>60</v>
      </c>
      <c r="E9" s="60" t="str">
        <f>VLOOKUP(D9,ChemicalList!$A$2:$B$625,2,FALSE)</f>
        <v xml:space="preserve"> </v>
      </c>
      <c r="F9" s="60" t="str">
        <f>VLOOKUP(D9,ChemicalList!$A$2:$H$625,4,FALSE)</f>
        <v xml:space="preserve"> </v>
      </c>
      <c r="G9" s="70" t="s">
        <v>61</v>
      </c>
      <c r="H9" s="62" t="str">
        <f>VLOOKUP(G9,'Exposure Indices'!$A$1:$B$7,2,FALSE)</f>
        <v xml:space="preserve"> </v>
      </c>
      <c r="I9" s="61" t="str">
        <f>VLOOKUP(D9,ChemicalList!$A$2:$H$625,8,FALSE)</f>
        <v xml:space="preserve"> </v>
      </c>
      <c r="J9" s="70" t="s">
        <v>62</v>
      </c>
      <c r="K9" s="63" t="str">
        <f>VLOOKUP(J9,'Exposure Indices'!$A$9:$B$15,2,FALSE)</f>
        <v xml:space="preserve"> </v>
      </c>
      <c r="L9" s="70" t="s">
        <v>63</v>
      </c>
      <c r="M9" s="63" t="str">
        <f>VLOOKUP(L9,'Exposure Indices'!$A$17:$B$24,2,FALSE)</f>
        <v xml:space="preserve"> </v>
      </c>
      <c r="N9" s="120" t="s">
        <v>64</v>
      </c>
      <c r="O9" s="63" t="str">
        <f>VLOOKUP(N9,'Exposure Indices'!$A$26:$B$33,2,FALSE)</f>
        <v xml:space="preserve"> </v>
      </c>
      <c r="P9" s="71" t="e">
        <f t="array" ref="P9">PRODUCT(IF(ISNUMBER(F9:O9),F9:O9))^(1/COUNT(F9:O9))</f>
        <v>#DIV/0!</v>
      </c>
      <c r="Q9" s="53" t="e">
        <f t="shared" si="0"/>
        <v>#VALUE!</v>
      </c>
      <c r="R9" s="63" t="e">
        <f t="shared" ref="R9:R27" si="1">IF(Q9&lt;1.5,"Negligible Risk - No need for air monitoring",IF(Q9&lt;2.5,"Low Risk - No need for air monitoring",IF(Q9&lt;3.5,"Medium Risk - Request for air monitoring",IF(Q9&lt;4.5,"High Risk- Request for air monitoring",IF(Q9&gt;=4.5,"Very High Risk- Request for air monitoring")))))</f>
        <v>#VALUE!</v>
      </c>
      <c r="S9" s="127" t="e">
        <f>VLOOKUP(D9,ChemicalList!A4:I626,9,FALSE)</f>
        <v>#N/A</v>
      </c>
    </row>
    <row r="10" spans="1:19" s="66" customFormat="1" ht="43.5" x14ac:dyDescent="0.35">
      <c r="A10" s="65"/>
      <c r="B10" s="65"/>
      <c r="C10" s="65"/>
      <c r="D10" s="98" t="s">
        <v>60</v>
      </c>
      <c r="E10" s="60" t="str">
        <f>VLOOKUP(D10,ChemicalList!$A$2:$B$625,2,FALSE)</f>
        <v xml:space="preserve"> </v>
      </c>
      <c r="F10" s="60" t="str">
        <f>VLOOKUP(D10,ChemicalList!$A$2:$H$625,4,FALSE)</f>
        <v xml:space="preserve"> </v>
      </c>
      <c r="G10" s="70" t="s">
        <v>61</v>
      </c>
      <c r="H10" s="62" t="str">
        <f>VLOOKUP(G10,'Exposure Indices'!$A$1:$B$7,2,FALSE)</f>
        <v xml:space="preserve"> </v>
      </c>
      <c r="I10" s="61" t="str">
        <f>VLOOKUP(D10,ChemicalList!$A$2:$H$625,8,FALSE)</f>
        <v xml:space="preserve"> </v>
      </c>
      <c r="J10" s="70" t="s">
        <v>62</v>
      </c>
      <c r="K10" s="63" t="str">
        <f>VLOOKUP(J10,'Exposure Indices'!$A$9:$B$15,2,FALSE)</f>
        <v xml:space="preserve"> </v>
      </c>
      <c r="L10" s="70" t="s">
        <v>63</v>
      </c>
      <c r="M10" s="63" t="str">
        <f>VLOOKUP(L10,'Exposure Indices'!$A$17:$B$24,2,FALSE)</f>
        <v xml:space="preserve"> </v>
      </c>
      <c r="N10" s="120" t="s">
        <v>64</v>
      </c>
      <c r="O10" s="63" t="str">
        <f>VLOOKUP(N10,'Exposure Indices'!$A$26:$B$33,2,FALSE)</f>
        <v xml:space="preserve"> </v>
      </c>
      <c r="P10" s="71" t="e">
        <f t="array" ref="P10">PRODUCT(IF(ISNUMBER(F10:O10),F10:O10))^(1/COUNT(F10:O10))</f>
        <v>#DIV/0!</v>
      </c>
      <c r="Q10" s="53" t="e">
        <f t="shared" si="0"/>
        <v>#VALUE!</v>
      </c>
      <c r="R10" s="63" t="e">
        <f t="shared" si="1"/>
        <v>#VALUE!</v>
      </c>
      <c r="S10" s="127" t="e">
        <f>VLOOKUP(D10,ChemicalList!A5:I627,9,FALSE)</f>
        <v>#N/A</v>
      </c>
    </row>
    <row r="11" spans="1:19" s="66" customFormat="1" ht="43.5" x14ac:dyDescent="0.35">
      <c r="A11" s="65"/>
      <c r="B11" s="65"/>
      <c r="C11" s="65"/>
      <c r="D11" s="98" t="s">
        <v>60</v>
      </c>
      <c r="E11" s="60" t="str">
        <f>VLOOKUP(D11,ChemicalList!$A$2:$B$625,2,FALSE)</f>
        <v xml:space="preserve"> </v>
      </c>
      <c r="F11" s="60" t="str">
        <f>VLOOKUP(D11,ChemicalList!$A$2:$H$625,4,FALSE)</f>
        <v xml:space="preserve"> </v>
      </c>
      <c r="G11" s="70" t="s">
        <v>61</v>
      </c>
      <c r="H11" s="62" t="str">
        <f>VLOOKUP(G11,'Exposure Indices'!$A$1:$B$7,2,FALSE)</f>
        <v xml:space="preserve"> </v>
      </c>
      <c r="I11" s="61" t="str">
        <f>VLOOKUP(D11,ChemicalList!$A$2:$H$625,8,FALSE)</f>
        <v xml:space="preserve"> </v>
      </c>
      <c r="J11" s="70" t="s">
        <v>62</v>
      </c>
      <c r="K11" s="63" t="str">
        <f>VLOOKUP(J11,'Exposure Indices'!$A$9:$B$15,2,FALSE)</f>
        <v xml:space="preserve"> </v>
      </c>
      <c r="L11" s="70" t="s">
        <v>63</v>
      </c>
      <c r="M11" s="63" t="str">
        <f>VLOOKUP(L11,'Exposure Indices'!$A$17:$B$24,2,FALSE)</f>
        <v xml:space="preserve"> </v>
      </c>
      <c r="N11" s="120" t="s">
        <v>64</v>
      </c>
      <c r="O11" s="63" t="str">
        <f>VLOOKUP(N11,'Exposure Indices'!$A$26:$B$33,2,FALSE)</f>
        <v xml:space="preserve"> </v>
      </c>
      <c r="P11" s="71" t="e">
        <f t="array" ref="P11">PRODUCT(IF(ISNUMBER(F11:O11),F11:O11))^(1/COUNT(F11:O11))</f>
        <v>#DIV/0!</v>
      </c>
      <c r="Q11" s="53" t="e">
        <f t="shared" si="0"/>
        <v>#VALUE!</v>
      </c>
      <c r="R11" s="63" t="e">
        <f t="shared" si="1"/>
        <v>#VALUE!</v>
      </c>
      <c r="S11" s="127" t="e">
        <f>VLOOKUP(D11,ChemicalList!A6:I628,9,FALSE)</f>
        <v>#N/A</v>
      </c>
    </row>
    <row r="12" spans="1:19" s="66" customFormat="1" ht="43.5" x14ac:dyDescent="0.35">
      <c r="A12" s="65"/>
      <c r="B12" s="65"/>
      <c r="C12" s="65"/>
      <c r="D12" s="98" t="s">
        <v>60</v>
      </c>
      <c r="E12" s="60" t="str">
        <f>VLOOKUP(D12,ChemicalList!$A$2:$B$625,2,FALSE)</f>
        <v xml:space="preserve"> </v>
      </c>
      <c r="F12" s="60" t="str">
        <f>VLOOKUP(D12,ChemicalList!$A$2:$H$625,4,FALSE)</f>
        <v xml:space="preserve"> </v>
      </c>
      <c r="G12" s="70" t="s">
        <v>61</v>
      </c>
      <c r="H12" s="62" t="str">
        <f>VLOOKUP(G12,'Exposure Indices'!$A$1:$B$7,2,FALSE)</f>
        <v xml:space="preserve"> </v>
      </c>
      <c r="I12" s="61" t="str">
        <f>VLOOKUP(D12,ChemicalList!$A$2:$H$625,8,FALSE)</f>
        <v xml:space="preserve"> </v>
      </c>
      <c r="J12" s="70" t="s">
        <v>62</v>
      </c>
      <c r="K12" s="63" t="str">
        <f>VLOOKUP(J12,'Exposure Indices'!$A$9:$B$15,2,FALSE)</f>
        <v xml:space="preserve"> </v>
      </c>
      <c r="L12" s="70" t="s">
        <v>63</v>
      </c>
      <c r="M12" s="63" t="str">
        <f>VLOOKUP(L12,'Exposure Indices'!$A$17:$B$24,2,FALSE)</f>
        <v xml:space="preserve"> </v>
      </c>
      <c r="N12" s="120" t="s">
        <v>64</v>
      </c>
      <c r="O12" s="63" t="str">
        <f>VLOOKUP(N12,'Exposure Indices'!$A$26:$B$33,2,FALSE)</f>
        <v xml:space="preserve"> </v>
      </c>
      <c r="P12" s="71" t="e">
        <f t="array" ref="P12">PRODUCT(IF(ISNUMBER(F12:O12),F12:O12))^(1/COUNT(F12:O12))</f>
        <v>#DIV/0!</v>
      </c>
      <c r="Q12" s="53" t="e">
        <f t="shared" si="0"/>
        <v>#VALUE!</v>
      </c>
      <c r="R12" s="63" t="e">
        <f t="shared" si="1"/>
        <v>#VALUE!</v>
      </c>
      <c r="S12" s="127" t="e">
        <f>VLOOKUP(D12,ChemicalList!A7:I629,9,FALSE)</f>
        <v>#N/A</v>
      </c>
    </row>
    <row r="13" spans="1:19" s="66" customFormat="1" ht="43.5" x14ac:dyDescent="0.35">
      <c r="A13" s="65"/>
      <c r="B13" s="65"/>
      <c r="C13" s="65"/>
      <c r="D13" s="98" t="s">
        <v>60</v>
      </c>
      <c r="E13" s="60" t="str">
        <f>VLOOKUP(D13,ChemicalList!$A$2:$B$625,2,FALSE)</f>
        <v xml:space="preserve"> </v>
      </c>
      <c r="F13" s="60" t="str">
        <f>VLOOKUP(D13,ChemicalList!$A$2:$H$625,4,FALSE)</f>
        <v xml:space="preserve"> </v>
      </c>
      <c r="G13" s="70" t="s">
        <v>61</v>
      </c>
      <c r="H13" s="62" t="str">
        <f>VLOOKUP(G13,'Exposure Indices'!$A$1:$B$7,2,FALSE)</f>
        <v xml:space="preserve"> </v>
      </c>
      <c r="I13" s="61" t="str">
        <f>VLOOKUP(D13,ChemicalList!$A$2:$H$625,8,FALSE)</f>
        <v xml:space="preserve"> </v>
      </c>
      <c r="J13" s="70" t="s">
        <v>62</v>
      </c>
      <c r="K13" s="63" t="str">
        <f>VLOOKUP(J13,'Exposure Indices'!$A$9:$B$15,2,FALSE)</f>
        <v xml:space="preserve"> </v>
      </c>
      <c r="L13" s="70" t="s">
        <v>63</v>
      </c>
      <c r="M13" s="63" t="str">
        <f>VLOOKUP(L13,'Exposure Indices'!$A$17:$B$24,2,FALSE)</f>
        <v xml:space="preserve"> </v>
      </c>
      <c r="N13" s="120" t="s">
        <v>64</v>
      </c>
      <c r="O13" s="63" t="str">
        <f>VLOOKUP(N13,'Exposure Indices'!$A$26:$B$33,2,FALSE)</f>
        <v xml:space="preserve"> </v>
      </c>
      <c r="P13" s="71" t="e">
        <f t="array" ref="P13">PRODUCT(IF(ISNUMBER(F13:O13),F13:O13))^(1/COUNT(F13:O13))</f>
        <v>#DIV/0!</v>
      </c>
      <c r="Q13" s="53" t="e">
        <f t="shared" si="0"/>
        <v>#VALUE!</v>
      </c>
      <c r="R13" s="63" t="e">
        <f t="shared" si="1"/>
        <v>#VALUE!</v>
      </c>
      <c r="S13" s="127" t="e">
        <f>VLOOKUP(D13,ChemicalList!A8:I630,9,FALSE)</f>
        <v>#N/A</v>
      </c>
    </row>
    <row r="14" spans="1:19" s="66" customFormat="1" ht="43.5" x14ac:dyDescent="0.35">
      <c r="A14" s="65"/>
      <c r="B14" s="65"/>
      <c r="C14" s="65"/>
      <c r="D14" s="98" t="s">
        <v>60</v>
      </c>
      <c r="E14" s="60" t="str">
        <f>VLOOKUP(D14,ChemicalList!$A$2:$B$625,2,FALSE)</f>
        <v xml:space="preserve"> </v>
      </c>
      <c r="F14" s="60" t="str">
        <f>VLOOKUP(D14,ChemicalList!$A$2:$H$625,4,FALSE)</f>
        <v xml:space="preserve"> </v>
      </c>
      <c r="G14" s="70" t="s">
        <v>61</v>
      </c>
      <c r="H14" s="62" t="str">
        <f>VLOOKUP(G14,'Exposure Indices'!$A$1:$B$7,2,FALSE)</f>
        <v xml:space="preserve"> </v>
      </c>
      <c r="I14" s="61" t="str">
        <f>VLOOKUP(D14,ChemicalList!$A$2:$H$625,8,FALSE)</f>
        <v xml:space="preserve"> </v>
      </c>
      <c r="J14" s="70" t="s">
        <v>62</v>
      </c>
      <c r="K14" s="63" t="str">
        <f>VLOOKUP(J14,'Exposure Indices'!$A$9:$B$15,2,FALSE)</f>
        <v xml:space="preserve"> </v>
      </c>
      <c r="L14" s="70" t="s">
        <v>63</v>
      </c>
      <c r="M14" s="63" t="str">
        <f>VLOOKUP(L14,'Exposure Indices'!$A$17:$B$24,2,FALSE)</f>
        <v xml:space="preserve"> </v>
      </c>
      <c r="N14" s="120" t="s">
        <v>64</v>
      </c>
      <c r="O14" s="63" t="str">
        <f>VLOOKUP(N14,'Exposure Indices'!$A$26:$B$33,2,FALSE)</f>
        <v xml:space="preserve"> </v>
      </c>
      <c r="P14" s="71" t="e">
        <f t="array" ref="P14">PRODUCT(IF(ISNUMBER(F14:O14),F14:O14))^(1/COUNT(F14:O14))</f>
        <v>#DIV/0!</v>
      </c>
      <c r="Q14" s="53" t="e">
        <f t="shared" si="0"/>
        <v>#VALUE!</v>
      </c>
      <c r="R14" s="63" t="e">
        <f t="shared" si="1"/>
        <v>#VALUE!</v>
      </c>
      <c r="S14" s="127" t="e">
        <f>VLOOKUP(D14,ChemicalList!A9:I631,9,FALSE)</f>
        <v>#N/A</v>
      </c>
    </row>
    <row r="15" spans="1:19" s="66" customFormat="1" ht="43.5" x14ac:dyDescent="0.35">
      <c r="A15" s="65"/>
      <c r="B15" s="65"/>
      <c r="C15" s="65"/>
      <c r="D15" s="98" t="s">
        <v>60</v>
      </c>
      <c r="E15" s="60" t="str">
        <f>VLOOKUP(D15,ChemicalList!$A$2:$B$625,2,FALSE)</f>
        <v xml:space="preserve"> </v>
      </c>
      <c r="F15" s="60" t="str">
        <f>VLOOKUP(D15,ChemicalList!$A$2:$H$625,4,FALSE)</f>
        <v xml:space="preserve"> </v>
      </c>
      <c r="G15" s="70" t="s">
        <v>61</v>
      </c>
      <c r="H15" s="62" t="str">
        <f>VLOOKUP(G15,'Exposure Indices'!$A$1:$B$7,2,FALSE)</f>
        <v xml:space="preserve"> </v>
      </c>
      <c r="I15" s="61" t="str">
        <f>VLOOKUP(D15,ChemicalList!$A$2:$H$625,8,FALSE)</f>
        <v xml:space="preserve"> </v>
      </c>
      <c r="J15" s="70" t="s">
        <v>62</v>
      </c>
      <c r="K15" s="63" t="str">
        <f>VLOOKUP(J15,'Exposure Indices'!$A$9:$B$15,2,FALSE)</f>
        <v xml:space="preserve"> </v>
      </c>
      <c r="L15" s="70" t="s">
        <v>63</v>
      </c>
      <c r="M15" s="63" t="str">
        <f>VLOOKUP(L15,'Exposure Indices'!$A$17:$B$24,2,FALSE)</f>
        <v xml:space="preserve"> </v>
      </c>
      <c r="N15" s="120" t="s">
        <v>64</v>
      </c>
      <c r="O15" s="63" t="str">
        <f>VLOOKUP(N15,'Exposure Indices'!$A$26:$B$33,2,FALSE)</f>
        <v xml:space="preserve"> </v>
      </c>
      <c r="P15" s="71" t="e">
        <f t="array" ref="P15">PRODUCT(IF(ISNUMBER(F15:O15),F15:O15))^(1/COUNT(F15:O15))</f>
        <v>#DIV/0!</v>
      </c>
      <c r="Q15" s="53" t="e">
        <f t="shared" si="0"/>
        <v>#VALUE!</v>
      </c>
      <c r="R15" s="63" t="e">
        <f t="shared" si="1"/>
        <v>#VALUE!</v>
      </c>
      <c r="S15" s="127" t="e">
        <f>VLOOKUP(D15,ChemicalList!A10:I632,9,FALSE)</f>
        <v>#N/A</v>
      </c>
    </row>
    <row r="16" spans="1:19" s="66" customFormat="1" ht="43.5" x14ac:dyDescent="0.35">
      <c r="A16" s="65"/>
      <c r="B16" s="65"/>
      <c r="C16" s="65"/>
      <c r="D16" s="98" t="s">
        <v>60</v>
      </c>
      <c r="E16" s="60" t="str">
        <f>VLOOKUP(D16,ChemicalList!$A$2:$B$625,2,FALSE)</f>
        <v xml:space="preserve"> </v>
      </c>
      <c r="F16" s="60" t="str">
        <f>VLOOKUP(D16,ChemicalList!$A$2:$H$625,4,FALSE)</f>
        <v xml:space="preserve"> </v>
      </c>
      <c r="G16" s="70" t="s">
        <v>61</v>
      </c>
      <c r="H16" s="62" t="str">
        <f>VLOOKUP(G16,'Exposure Indices'!$A$1:$B$7,2,FALSE)</f>
        <v xml:space="preserve"> </v>
      </c>
      <c r="I16" s="61" t="str">
        <f>VLOOKUP(D16,ChemicalList!$A$2:$H$625,8,FALSE)</f>
        <v xml:space="preserve"> </v>
      </c>
      <c r="J16" s="70" t="s">
        <v>62</v>
      </c>
      <c r="K16" s="63" t="str">
        <f>VLOOKUP(J16,'Exposure Indices'!$A$9:$B$15,2,FALSE)</f>
        <v xml:space="preserve"> </v>
      </c>
      <c r="L16" s="70" t="s">
        <v>63</v>
      </c>
      <c r="M16" s="63" t="str">
        <f>VLOOKUP(L16,'Exposure Indices'!$A$17:$B$24,2,FALSE)</f>
        <v xml:space="preserve"> </v>
      </c>
      <c r="N16" s="120" t="s">
        <v>64</v>
      </c>
      <c r="O16" s="63" t="str">
        <f>VLOOKUP(N16,'Exposure Indices'!$A$26:$B$33,2,FALSE)</f>
        <v xml:space="preserve"> </v>
      </c>
      <c r="P16" s="71" t="e">
        <f t="array" ref="P16">PRODUCT(IF(ISNUMBER(F16:O16),F16:O16))^(1/COUNT(F16:O16))</f>
        <v>#DIV/0!</v>
      </c>
      <c r="Q16" s="53" t="e">
        <f t="shared" si="0"/>
        <v>#VALUE!</v>
      </c>
      <c r="R16" s="63" t="e">
        <f t="shared" si="1"/>
        <v>#VALUE!</v>
      </c>
      <c r="S16" s="127" t="e">
        <f>VLOOKUP(D16,ChemicalList!A11:I633,9,FALSE)</f>
        <v>#N/A</v>
      </c>
    </row>
    <row r="17" spans="1:19" s="66" customFormat="1" ht="43.5" x14ac:dyDescent="0.35">
      <c r="A17" s="65"/>
      <c r="B17" s="65"/>
      <c r="C17" s="65"/>
      <c r="D17" s="98" t="s">
        <v>60</v>
      </c>
      <c r="E17" s="60" t="str">
        <f>VLOOKUP(D17,ChemicalList!$A$2:$B$625,2,FALSE)</f>
        <v xml:space="preserve"> </v>
      </c>
      <c r="F17" s="60" t="str">
        <f>VLOOKUP(D17,ChemicalList!$A$2:$H$625,4,FALSE)</f>
        <v xml:space="preserve"> </v>
      </c>
      <c r="G17" s="70" t="s">
        <v>61</v>
      </c>
      <c r="H17" s="62" t="str">
        <f>VLOOKUP(G17,'Exposure Indices'!$A$1:$B$7,2,FALSE)</f>
        <v xml:space="preserve"> </v>
      </c>
      <c r="I17" s="61" t="str">
        <f>VLOOKUP(D17,ChemicalList!$A$2:$H$625,8,FALSE)</f>
        <v xml:space="preserve"> </v>
      </c>
      <c r="J17" s="70" t="s">
        <v>62</v>
      </c>
      <c r="K17" s="63" t="str">
        <f>VLOOKUP(J17,'Exposure Indices'!$A$9:$B$15,2,FALSE)</f>
        <v xml:space="preserve"> </v>
      </c>
      <c r="L17" s="70" t="s">
        <v>63</v>
      </c>
      <c r="M17" s="63" t="str">
        <f>VLOOKUP(L17,'Exposure Indices'!$A$17:$B$24,2,FALSE)</f>
        <v xml:space="preserve"> </v>
      </c>
      <c r="N17" s="120" t="s">
        <v>64</v>
      </c>
      <c r="O17" s="63" t="str">
        <f>VLOOKUP(N17,'Exposure Indices'!$A$26:$B$33,2,FALSE)</f>
        <v xml:space="preserve"> </v>
      </c>
      <c r="P17" s="71" t="e">
        <f t="array" ref="P17">PRODUCT(IF(ISNUMBER(F17:O17),F17:O17))^(1/COUNT(F17:O17))</f>
        <v>#DIV/0!</v>
      </c>
      <c r="Q17" s="53" t="e">
        <f t="shared" si="0"/>
        <v>#VALUE!</v>
      </c>
      <c r="R17" s="63" t="e">
        <f t="shared" si="1"/>
        <v>#VALUE!</v>
      </c>
      <c r="S17" s="127" t="e">
        <f>VLOOKUP(D17,ChemicalList!A12:I634,9,FALSE)</f>
        <v>#N/A</v>
      </c>
    </row>
    <row r="18" spans="1:19" s="66" customFormat="1" ht="43.5" x14ac:dyDescent="0.35">
      <c r="A18" s="65"/>
      <c r="B18" s="65"/>
      <c r="C18" s="65"/>
      <c r="D18" s="98" t="s">
        <v>60</v>
      </c>
      <c r="E18" s="60" t="str">
        <f>VLOOKUP(D18,ChemicalList!$A$2:$B$625,2,FALSE)</f>
        <v xml:space="preserve"> </v>
      </c>
      <c r="F18" s="60" t="str">
        <f>VLOOKUP(D18,ChemicalList!$A$2:$H$625,4,FALSE)</f>
        <v xml:space="preserve"> </v>
      </c>
      <c r="G18" s="70" t="s">
        <v>61</v>
      </c>
      <c r="H18" s="62" t="str">
        <f>VLOOKUP(G18,'Exposure Indices'!$A$1:$B$7,2,FALSE)</f>
        <v xml:space="preserve"> </v>
      </c>
      <c r="I18" s="61" t="str">
        <f>VLOOKUP(D18,ChemicalList!$A$2:$H$625,8,FALSE)</f>
        <v xml:space="preserve"> </v>
      </c>
      <c r="J18" s="70" t="s">
        <v>62</v>
      </c>
      <c r="K18" s="63" t="str">
        <f>VLOOKUP(J18,'Exposure Indices'!$A$9:$B$15,2,FALSE)</f>
        <v xml:space="preserve"> </v>
      </c>
      <c r="L18" s="70" t="s">
        <v>63</v>
      </c>
      <c r="M18" s="63" t="str">
        <f>VLOOKUP(L18,'Exposure Indices'!$A$17:$B$24,2,FALSE)</f>
        <v xml:space="preserve"> </v>
      </c>
      <c r="N18" s="120" t="s">
        <v>64</v>
      </c>
      <c r="O18" s="63" t="str">
        <f>VLOOKUP(N18,'Exposure Indices'!$A$26:$B$33,2,FALSE)</f>
        <v xml:space="preserve"> </v>
      </c>
      <c r="P18" s="71" t="e">
        <f t="array" ref="P18">PRODUCT(IF(ISNUMBER(F18:O18),F18:O18))^(1/COUNT(F18:O18))</f>
        <v>#DIV/0!</v>
      </c>
      <c r="Q18" s="53" t="e">
        <f t="shared" si="0"/>
        <v>#VALUE!</v>
      </c>
      <c r="R18" s="63" t="e">
        <f t="shared" si="1"/>
        <v>#VALUE!</v>
      </c>
      <c r="S18" s="127" t="e">
        <f>VLOOKUP(D18,ChemicalList!A13:I635,9,FALSE)</f>
        <v>#N/A</v>
      </c>
    </row>
    <row r="19" spans="1:19" s="66" customFormat="1" ht="43.5" x14ac:dyDescent="0.35">
      <c r="A19" s="65"/>
      <c r="B19" s="65"/>
      <c r="C19" s="65"/>
      <c r="D19" s="98" t="s">
        <v>60</v>
      </c>
      <c r="E19" s="60" t="str">
        <f>VLOOKUP(D19,ChemicalList!$A$2:$B$625,2,FALSE)</f>
        <v xml:space="preserve"> </v>
      </c>
      <c r="F19" s="60" t="str">
        <f>VLOOKUP(D19,ChemicalList!$A$2:$H$625,4,FALSE)</f>
        <v xml:space="preserve"> </v>
      </c>
      <c r="G19" s="70" t="s">
        <v>61</v>
      </c>
      <c r="H19" s="62" t="str">
        <f>VLOOKUP(G19,'Exposure Indices'!$A$1:$B$7,2,FALSE)</f>
        <v xml:space="preserve"> </v>
      </c>
      <c r="I19" s="61" t="str">
        <f>VLOOKUP(D19,ChemicalList!$A$2:$H$625,8,FALSE)</f>
        <v xml:space="preserve"> </v>
      </c>
      <c r="J19" s="70" t="s">
        <v>62</v>
      </c>
      <c r="K19" s="63" t="str">
        <f>VLOOKUP(J19,'Exposure Indices'!$A$9:$B$15,2,FALSE)</f>
        <v xml:space="preserve"> </v>
      </c>
      <c r="L19" s="70" t="s">
        <v>63</v>
      </c>
      <c r="M19" s="63" t="str">
        <f>VLOOKUP(L19,'Exposure Indices'!$A$17:$B$24,2,FALSE)</f>
        <v xml:space="preserve"> </v>
      </c>
      <c r="N19" s="120" t="s">
        <v>64</v>
      </c>
      <c r="O19" s="63" t="str">
        <f>VLOOKUP(N19,'Exposure Indices'!$A$26:$B$33,2,FALSE)</f>
        <v xml:space="preserve"> </v>
      </c>
      <c r="P19" s="71" t="e">
        <f t="array" ref="P19">PRODUCT(IF(ISNUMBER(F19:O19),F19:O19))^(1/COUNT(F19:O19))</f>
        <v>#DIV/0!</v>
      </c>
      <c r="Q19" s="53" t="e">
        <f t="shared" si="0"/>
        <v>#VALUE!</v>
      </c>
      <c r="R19" s="63" t="e">
        <f t="shared" si="1"/>
        <v>#VALUE!</v>
      </c>
      <c r="S19" s="127" t="e">
        <f>VLOOKUP(D19,ChemicalList!A14:I636,9,FALSE)</f>
        <v>#N/A</v>
      </c>
    </row>
    <row r="20" spans="1:19" s="66" customFormat="1" ht="43.5" x14ac:dyDescent="0.35">
      <c r="A20" s="65"/>
      <c r="B20" s="65"/>
      <c r="C20" s="65"/>
      <c r="D20" s="98" t="s">
        <v>60</v>
      </c>
      <c r="E20" s="60" t="str">
        <f>VLOOKUP(D20,ChemicalList!$A$2:$B$625,2,FALSE)</f>
        <v xml:space="preserve"> </v>
      </c>
      <c r="F20" s="60" t="str">
        <f>VLOOKUP(D20,ChemicalList!$A$2:$H$625,4,FALSE)</f>
        <v xml:space="preserve"> </v>
      </c>
      <c r="G20" s="70" t="s">
        <v>61</v>
      </c>
      <c r="H20" s="62" t="str">
        <f>VLOOKUP(G20,'Exposure Indices'!$A$1:$B$7,2,FALSE)</f>
        <v xml:space="preserve"> </v>
      </c>
      <c r="I20" s="61" t="str">
        <f>VLOOKUP(D20,ChemicalList!$A$2:$H$625,8,FALSE)</f>
        <v xml:space="preserve"> </v>
      </c>
      <c r="J20" s="70" t="s">
        <v>62</v>
      </c>
      <c r="K20" s="63" t="str">
        <f>VLOOKUP(J20,'Exposure Indices'!$A$9:$B$15,2,FALSE)</f>
        <v xml:space="preserve"> </v>
      </c>
      <c r="L20" s="70" t="s">
        <v>63</v>
      </c>
      <c r="M20" s="63" t="str">
        <f>VLOOKUP(L20,'Exposure Indices'!$A$17:$B$24,2,FALSE)</f>
        <v xml:space="preserve"> </v>
      </c>
      <c r="N20" s="120" t="s">
        <v>64</v>
      </c>
      <c r="O20" s="63" t="str">
        <f>VLOOKUP(N20,'Exposure Indices'!$A$26:$B$33,2,FALSE)</f>
        <v xml:space="preserve"> </v>
      </c>
      <c r="P20" s="71" t="e">
        <f t="array" ref="P20">PRODUCT(IF(ISNUMBER(F20:O20),F20:O20))^(1/COUNT(F20:O20))</f>
        <v>#DIV/0!</v>
      </c>
      <c r="Q20" s="53" t="e">
        <f t="shared" si="0"/>
        <v>#VALUE!</v>
      </c>
      <c r="R20" s="63" t="e">
        <f t="shared" si="1"/>
        <v>#VALUE!</v>
      </c>
      <c r="S20" s="127" t="e">
        <f>VLOOKUP(D20,ChemicalList!A15:I637,9,FALSE)</f>
        <v>#N/A</v>
      </c>
    </row>
    <row r="21" spans="1:19" s="66" customFormat="1" ht="43.5" x14ac:dyDescent="0.35">
      <c r="A21" s="65"/>
      <c r="B21" s="65"/>
      <c r="C21" s="65"/>
      <c r="D21" s="98" t="s">
        <v>60</v>
      </c>
      <c r="E21" s="60" t="str">
        <f>VLOOKUP(D21,ChemicalList!$A$2:$B$625,2,FALSE)</f>
        <v xml:space="preserve"> </v>
      </c>
      <c r="F21" s="60" t="str">
        <f>VLOOKUP(D21,ChemicalList!$A$2:$H$625,4,FALSE)</f>
        <v xml:space="preserve"> </v>
      </c>
      <c r="G21" s="70" t="s">
        <v>61</v>
      </c>
      <c r="H21" s="62" t="str">
        <f>VLOOKUP(G21,'Exposure Indices'!$A$1:$B$7,2,FALSE)</f>
        <v xml:space="preserve"> </v>
      </c>
      <c r="I21" s="61" t="str">
        <f>VLOOKUP(D21,ChemicalList!$A$2:$H$625,8,FALSE)</f>
        <v xml:space="preserve"> </v>
      </c>
      <c r="J21" s="70" t="s">
        <v>62</v>
      </c>
      <c r="K21" s="63" t="str">
        <f>VLOOKUP(J21,'Exposure Indices'!$A$9:$B$15,2,FALSE)</f>
        <v xml:space="preserve"> </v>
      </c>
      <c r="L21" s="70" t="s">
        <v>63</v>
      </c>
      <c r="M21" s="63" t="str">
        <f>VLOOKUP(L21,'Exposure Indices'!$A$17:$B$24,2,FALSE)</f>
        <v xml:space="preserve"> </v>
      </c>
      <c r="N21" s="120" t="s">
        <v>64</v>
      </c>
      <c r="O21" s="63" t="str">
        <f>VLOOKUP(N21,'Exposure Indices'!$A$26:$B$33,2,FALSE)</f>
        <v xml:space="preserve"> </v>
      </c>
      <c r="P21" s="71" t="e">
        <f t="array" ref="P21">PRODUCT(IF(ISNUMBER(F21:O21),F21:O21))^(1/COUNT(F21:O21))</f>
        <v>#DIV/0!</v>
      </c>
      <c r="Q21" s="53" t="e">
        <f t="shared" si="0"/>
        <v>#VALUE!</v>
      </c>
      <c r="R21" s="63" t="e">
        <f t="shared" si="1"/>
        <v>#VALUE!</v>
      </c>
      <c r="S21" s="127" t="e">
        <f>VLOOKUP(D21,ChemicalList!A16:I638,9,FALSE)</f>
        <v>#N/A</v>
      </c>
    </row>
    <row r="22" spans="1:19" ht="43.5" x14ac:dyDescent="0.35">
      <c r="A22" s="67"/>
      <c r="B22" s="65"/>
      <c r="C22" s="65"/>
      <c r="D22" s="98" t="s">
        <v>60</v>
      </c>
      <c r="E22" s="60" t="str">
        <f>VLOOKUP(D22,ChemicalList!$A$2:$B$625,2,FALSE)</f>
        <v xml:space="preserve"> </v>
      </c>
      <c r="F22" s="60" t="str">
        <f>VLOOKUP(D22,ChemicalList!$A$2:$H$625,4,FALSE)</f>
        <v xml:space="preserve"> </v>
      </c>
      <c r="G22" s="70" t="s">
        <v>61</v>
      </c>
      <c r="H22" s="62" t="str">
        <f>VLOOKUP(G22,'Exposure Indices'!$A$1:$B$7,2,FALSE)</f>
        <v xml:space="preserve"> </v>
      </c>
      <c r="I22" s="61" t="str">
        <f>VLOOKUP(D22,ChemicalList!$A$2:$H$625,8,FALSE)</f>
        <v xml:space="preserve"> </v>
      </c>
      <c r="J22" s="70" t="s">
        <v>62</v>
      </c>
      <c r="K22" s="63" t="str">
        <f>VLOOKUP(J22,'Exposure Indices'!$A$9:$B$15,2,FALSE)</f>
        <v xml:space="preserve"> </v>
      </c>
      <c r="L22" s="70" t="s">
        <v>63</v>
      </c>
      <c r="M22" s="63" t="str">
        <f>VLOOKUP(L22,'Exposure Indices'!$A$17:$B$24,2,FALSE)</f>
        <v xml:space="preserve"> </v>
      </c>
      <c r="N22" s="120" t="s">
        <v>64</v>
      </c>
      <c r="O22" s="63" t="str">
        <f>VLOOKUP(N22,'Exposure Indices'!$A$26:$B$33,2,FALSE)</f>
        <v xml:space="preserve"> </v>
      </c>
      <c r="P22" s="71" t="e">
        <f t="array" ref="P22">PRODUCT(IF(ISNUMBER(F22:O22),F22:O22))^(1/COUNT(F22:O22))</f>
        <v>#DIV/0!</v>
      </c>
      <c r="Q22" s="53" t="e">
        <f t="shared" si="0"/>
        <v>#VALUE!</v>
      </c>
      <c r="R22" s="63" t="e">
        <f t="shared" si="1"/>
        <v>#VALUE!</v>
      </c>
      <c r="S22" s="127" t="e">
        <f>VLOOKUP(D22,ChemicalList!A17:I639,9,FALSE)</f>
        <v>#N/A</v>
      </c>
    </row>
    <row r="23" spans="1:19" s="66" customFormat="1" ht="43.5" x14ac:dyDescent="0.35">
      <c r="A23" s="65"/>
      <c r="B23" s="65"/>
      <c r="C23" s="67"/>
      <c r="D23" s="98" t="s">
        <v>60</v>
      </c>
      <c r="E23" s="60" t="str">
        <f>VLOOKUP(D23,ChemicalList!$A$2:$B$625,2,FALSE)</f>
        <v xml:space="preserve"> </v>
      </c>
      <c r="F23" s="60" t="str">
        <f>VLOOKUP(D23,ChemicalList!$A$2:$H$625,4,FALSE)</f>
        <v xml:space="preserve"> </v>
      </c>
      <c r="G23" s="70" t="s">
        <v>61</v>
      </c>
      <c r="H23" s="62" t="str">
        <f>VLOOKUP(G23,'Exposure Indices'!$A$1:$B$7,2,FALSE)</f>
        <v xml:space="preserve"> </v>
      </c>
      <c r="I23" s="61" t="str">
        <f>VLOOKUP(D23,ChemicalList!$A$2:$H$625,8,FALSE)</f>
        <v xml:space="preserve"> </v>
      </c>
      <c r="J23" s="70" t="s">
        <v>62</v>
      </c>
      <c r="K23" s="63" t="str">
        <f>VLOOKUP(J23,'Exposure Indices'!$A$9:$B$15,2,FALSE)</f>
        <v xml:space="preserve"> </v>
      </c>
      <c r="L23" s="70" t="s">
        <v>63</v>
      </c>
      <c r="M23" s="63" t="str">
        <f>VLOOKUP(L23,'Exposure Indices'!$A$17:$B$24,2,FALSE)</f>
        <v xml:space="preserve"> </v>
      </c>
      <c r="N23" s="120" t="s">
        <v>64</v>
      </c>
      <c r="O23" s="63" t="str">
        <f>VLOOKUP(N23,'Exposure Indices'!$A$26:$B$33,2,FALSE)</f>
        <v xml:space="preserve"> </v>
      </c>
      <c r="P23" s="71" t="e">
        <f t="array" ref="P23">PRODUCT(IF(ISNUMBER(F23:O23),F23:O23))^(1/COUNT(F23:O23))</f>
        <v>#DIV/0!</v>
      </c>
      <c r="Q23" s="53" t="e">
        <f t="shared" si="0"/>
        <v>#VALUE!</v>
      </c>
      <c r="R23" s="63" t="e">
        <f t="shared" si="1"/>
        <v>#VALUE!</v>
      </c>
      <c r="S23" s="127" t="e">
        <f>VLOOKUP(D23,ChemicalList!A18:I640,9,FALSE)</f>
        <v>#N/A</v>
      </c>
    </row>
    <row r="24" spans="1:19" s="66" customFormat="1" ht="43.5" x14ac:dyDescent="0.35">
      <c r="A24" s="65"/>
      <c r="B24" s="65"/>
      <c r="C24" s="65"/>
      <c r="D24" s="98" t="s">
        <v>60</v>
      </c>
      <c r="E24" s="60" t="str">
        <f>VLOOKUP(D24,ChemicalList!$A$2:$B$625,2,FALSE)</f>
        <v xml:space="preserve"> </v>
      </c>
      <c r="F24" s="60" t="str">
        <f>VLOOKUP(D24,ChemicalList!$A$2:$H$625,4,FALSE)</f>
        <v xml:space="preserve"> </v>
      </c>
      <c r="G24" s="70" t="s">
        <v>61</v>
      </c>
      <c r="H24" s="62" t="str">
        <f>VLOOKUP(G24,'Exposure Indices'!$A$1:$B$7,2,FALSE)</f>
        <v xml:space="preserve"> </v>
      </c>
      <c r="I24" s="61" t="str">
        <f>VLOOKUP(D24,ChemicalList!$A$2:$H$625,8,FALSE)</f>
        <v xml:space="preserve"> </v>
      </c>
      <c r="J24" s="70" t="s">
        <v>62</v>
      </c>
      <c r="K24" s="63" t="str">
        <f>VLOOKUP(J24,'Exposure Indices'!$A$9:$B$15,2,FALSE)</f>
        <v xml:space="preserve"> </v>
      </c>
      <c r="L24" s="70" t="s">
        <v>63</v>
      </c>
      <c r="M24" s="63" t="str">
        <f>VLOOKUP(L24,'Exposure Indices'!$A$17:$B$24,2,FALSE)</f>
        <v xml:space="preserve"> </v>
      </c>
      <c r="N24" s="120" t="s">
        <v>64</v>
      </c>
      <c r="O24" s="63" t="str">
        <f>VLOOKUP(N24,'Exposure Indices'!$A$26:$B$33,2,FALSE)</f>
        <v xml:space="preserve"> </v>
      </c>
      <c r="P24" s="71" t="e">
        <f t="array" ref="P24">PRODUCT(IF(ISNUMBER(F24:O24),F24:O24))^(1/COUNT(F24:O24))</f>
        <v>#DIV/0!</v>
      </c>
      <c r="Q24" s="53" t="e">
        <f t="shared" si="0"/>
        <v>#VALUE!</v>
      </c>
      <c r="R24" s="63" t="e">
        <f t="shared" si="1"/>
        <v>#VALUE!</v>
      </c>
      <c r="S24" s="127" t="e">
        <f>VLOOKUP(D24,ChemicalList!A19:I641,9,FALSE)</f>
        <v>#N/A</v>
      </c>
    </row>
    <row r="25" spans="1:19" s="66" customFormat="1" ht="43.5" x14ac:dyDescent="0.35">
      <c r="A25" s="65"/>
      <c r="B25" s="65"/>
      <c r="C25" s="65"/>
      <c r="D25" s="98" t="s">
        <v>60</v>
      </c>
      <c r="E25" s="60" t="str">
        <f>VLOOKUP(D25,ChemicalList!$A$2:$B$625,2,FALSE)</f>
        <v xml:space="preserve"> </v>
      </c>
      <c r="F25" s="60" t="str">
        <f>VLOOKUP(D25,ChemicalList!$A$2:$H$625,4,FALSE)</f>
        <v xml:space="preserve"> </v>
      </c>
      <c r="G25" s="70" t="s">
        <v>61</v>
      </c>
      <c r="H25" s="62" t="str">
        <f>VLOOKUP(G25,'Exposure Indices'!$A$1:$B$7,2,FALSE)</f>
        <v xml:space="preserve"> </v>
      </c>
      <c r="I25" s="61" t="str">
        <f>VLOOKUP(D25,ChemicalList!$A$2:$H$625,8,FALSE)</f>
        <v xml:space="preserve"> </v>
      </c>
      <c r="J25" s="70" t="s">
        <v>62</v>
      </c>
      <c r="K25" s="63" t="str">
        <f>VLOOKUP(J25,'Exposure Indices'!$A$9:$B$15,2,FALSE)</f>
        <v xml:space="preserve"> </v>
      </c>
      <c r="L25" s="70" t="s">
        <v>63</v>
      </c>
      <c r="M25" s="63" t="str">
        <f>VLOOKUP(L25,'Exposure Indices'!$A$17:$B$24,2,FALSE)</f>
        <v xml:space="preserve"> </v>
      </c>
      <c r="N25" s="120" t="s">
        <v>64</v>
      </c>
      <c r="O25" s="63" t="str">
        <f>VLOOKUP(N25,'Exposure Indices'!$A$26:$B$33,2,FALSE)</f>
        <v xml:space="preserve"> </v>
      </c>
      <c r="P25" s="71" t="e">
        <f t="array" ref="P25">PRODUCT(IF(ISNUMBER(F25:O25),F25:O25))^(1/COUNT(F25:O25))</f>
        <v>#DIV/0!</v>
      </c>
      <c r="Q25" s="53" t="e">
        <f t="shared" si="0"/>
        <v>#VALUE!</v>
      </c>
      <c r="R25" s="63" t="e">
        <f t="shared" si="1"/>
        <v>#VALUE!</v>
      </c>
      <c r="S25" s="127" t="e">
        <f>VLOOKUP(D25,ChemicalList!A20:I642,9,FALSE)</f>
        <v>#N/A</v>
      </c>
    </row>
    <row r="26" spans="1:19" s="66" customFormat="1" ht="43.5" x14ac:dyDescent="0.35">
      <c r="A26" s="65"/>
      <c r="B26" s="65"/>
      <c r="C26" s="65"/>
      <c r="D26" s="98" t="s">
        <v>60</v>
      </c>
      <c r="E26" s="60" t="str">
        <f>VLOOKUP(D26,ChemicalList!$A$2:$B$625,2,FALSE)</f>
        <v xml:space="preserve"> </v>
      </c>
      <c r="F26" s="60" t="str">
        <f>VLOOKUP(D26,ChemicalList!$A$2:$H$625,4,FALSE)</f>
        <v xml:space="preserve"> </v>
      </c>
      <c r="G26" s="70" t="s">
        <v>61</v>
      </c>
      <c r="H26" s="62" t="str">
        <f>VLOOKUP(G26,'Exposure Indices'!$A$1:$B$7,2,FALSE)</f>
        <v xml:space="preserve"> </v>
      </c>
      <c r="I26" s="61" t="str">
        <f>VLOOKUP(D26,ChemicalList!$A$2:$H$625,8,FALSE)</f>
        <v xml:space="preserve"> </v>
      </c>
      <c r="J26" s="70" t="s">
        <v>62</v>
      </c>
      <c r="K26" s="63" t="str">
        <f>VLOOKUP(J26,'Exposure Indices'!$A$9:$B$15,2,FALSE)</f>
        <v xml:space="preserve"> </v>
      </c>
      <c r="L26" s="70" t="s">
        <v>63</v>
      </c>
      <c r="M26" s="63" t="str">
        <f>VLOOKUP(L26,'Exposure Indices'!$A$17:$B$24,2,FALSE)</f>
        <v xml:space="preserve"> </v>
      </c>
      <c r="N26" s="120" t="s">
        <v>64</v>
      </c>
      <c r="O26" s="63" t="str">
        <f>VLOOKUP(N26,'Exposure Indices'!$A$26:$B$33,2,FALSE)</f>
        <v xml:space="preserve"> </v>
      </c>
      <c r="P26" s="71" t="e">
        <f t="array" ref="P26">PRODUCT(IF(ISNUMBER(F26:O26),F26:O26))^(1/COUNT(F26:O26))</f>
        <v>#DIV/0!</v>
      </c>
      <c r="Q26" s="53" t="e">
        <f t="shared" si="0"/>
        <v>#VALUE!</v>
      </c>
      <c r="R26" s="63" t="e">
        <f t="shared" si="1"/>
        <v>#VALUE!</v>
      </c>
      <c r="S26" s="127" t="e">
        <f>VLOOKUP(D26,ChemicalList!A21:I643,9,FALSE)</f>
        <v>#N/A</v>
      </c>
    </row>
    <row r="27" spans="1:19" s="66" customFormat="1" ht="43.5" x14ac:dyDescent="0.35">
      <c r="A27" s="65"/>
      <c r="B27" s="65"/>
      <c r="C27" s="65"/>
      <c r="D27" s="98" t="s">
        <v>60</v>
      </c>
      <c r="E27" s="60" t="str">
        <f>VLOOKUP(D27,ChemicalList!$A$2:$B$625,2,FALSE)</f>
        <v xml:space="preserve"> </v>
      </c>
      <c r="F27" s="60" t="str">
        <f>VLOOKUP(D27,ChemicalList!$A$2:$H$625,4,FALSE)</f>
        <v xml:space="preserve"> </v>
      </c>
      <c r="G27" s="70" t="s">
        <v>61</v>
      </c>
      <c r="H27" s="62" t="str">
        <f>VLOOKUP(G27,'Exposure Indices'!$A$1:$B$7,2,FALSE)</f>
        <v xml:space="preserve"> </v>
      </c>
      <c r="I27" s="61" t="str">
        <f>VLOOKUP(D27,ChemicalList!$A$2:$H$625,8,FALSE)</f>
        <v xml:space="preserve"> </v>
      </c>
      <c r="J27" s="70" t="s">
        <v>62</v>
      </c>
      <c r="K27" s="63" t="str">
        <f>VLOOKUP(J27,'Exposure Indices'!$A$9:$B$15,2,FALSE)</f>
        <v xml:space="preserve"> </v>
      </c>
      <c r="L27" s="70" t="s">
        <v>63</v>
      </c>
      <c r="M27" s="63" t="str">
        <f>VLOOKUP(L27,'Exposure Indices'!$A$17:$B$24,2,FALSE)</f>
        <v xml:space="preserve"> </v>
      </c>
      <c r="N27" s="120" t="s">
        <v>64</v>
      </c>
      <c r="O27" s="63" t="str">
        <f>VLOOKUP(N27,'Exposure Indices'!$A$26:$B$33,2,FALSE)</f>
        <v xml:space="preserve"> </v>
      </c>
      <c r="P27" s="71" t="e">
        <f t="array" ref="P27">PRODUCT(IF(ISNUMBER(F27:O27),F27:O27))^(1/COUNT(F27:O27))</f>
        <v>#DIV/0!</v>
      </c>
      <c r="Q27" s="53" t="e">
        <f t="shared" si="0"/>
        <v>#VALUE!</v>
      </c>
      <c r="R27" s="63" t="e">
        <f t="shared" si="1"/>
        <v>#VALUE!</v>
      </c>
      <c r="S27" s="127" t="e">
        <f>VLOOKUP(D27,ChemicalList!A22:I644,9,FALSE)</f>
        <v>#N/A</v>
      </c>
    </row>
    <row r="28" spans="1:19" x14ac:dyDescent="0.35">
      <c r="A28" s="68"/>
    </row>
    <row r="29" spans="1:19" s="68" customFormat="1" ht="16.5" x14ac:dyDescent="0.35">
      <c r="A29" s="68" t="s">
        <v>65</v>
      </c>
    </row>
    <row r="30" spans="1:19" ht="16.5" x14ac:dyDescent="0.35">
      <c r="A30" s="68" t="s">
        <v>66</v>
      </c>
    </row>
  </sheetData>
  <mergeCells count="10">
    <mergeCell ref="S6:S7"/>
    <mergeCell ref="P6:P7"/>
    <mergeCell ref="Q6:Q7"/>
    <mergeCell ref="R6:R7"/>
    <mergeCell ref="A6:A7"/>
    <mergeCell ref="B6:B7"/>
    <mergeCell ref="C6:C7"/>
    <mergeCell ref="D6:D7"/>
    <mergeCell ref="E6:E7"/>
    <mergeCell ref="F6:O6"/>
  </mergeCells>
  <dataValidations count="5">
    <dataValidation type="list" allowBlank="1" showInputMessage="1" showErrorMessage="1" sqref="D8:D27">
      <formula1>ChemicalList</formula1>
    </dataValidation>
    <dataValidation type="list" allowBlank="1" showInputMessage="1" showErrorMessage="1" sqref="G8:G27">
      <formula1>ParticleSize</formula1>
    </dataValidation>
    <dataValidation type="list" allowBlank="1" showInputMessage="1" showErrorMessage="1" sqref="J8:J27">
      <formula1>Hazard_control_measure</formula1>
    </dataValidation>
    <dataValidation type="list" allowBlank="1" showInputMessage="1" showErrorMessage="1" sqref="L8:L27">
      <formula1>Duration</formula1>
    </dataValidation>
    <dataValidation type="list" allowBlank="1" showInputMessage="1" showErrorMessage="1" sqref="N8:N27">
      <formula1>AmountUsed</formula1>
    </dataValidation>
  </dataValidations>
  <hyperlinks>
    <hyperlink ref="J7" location="Hazard_control_measure" display="Hazard_control_measure"/>
    <hyperlink ref="L7" location="Duration_of_work_per_week" display="Duration_of_work_per_week"/>
    <hyperlink ref="I7" location="Ratio_of__OT_PEL" display="Ratio of *OT/PEL "/>
    <hyperlink ref="Q6:Q7" location="'Risk Levels'!A1" display="'Risk Levels'!A1"/>
  </hyperlinks>
  <pageMargins left="0.23622047244094491" right="0.23622047244094491" top="0.74803149606299213" bottom="0.74803149606299213" header="0.31496062992125984" footer="0.31496062992125984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zoomScaleNormal="100" workbookViewId="0">
      <selection activeCell="N3" sqref="N3"/>
    </sheetView>
  </sheetViews>
  <sheetFormatPr defaultColWidth="20.1796875" defaultRowHeight="14.5" x14ac:dyDescent="0.35"/>
  <cols>
    <col min="1" max="1" width="16.7265625" style="55" customWidth="1"/>
    <col min="2" max="2" width="14.54296875" style="55" customWidth="1"/>
    <col min="3" max="3" width="17" style="55" customWidth="1"/>
    <col min="4" max="4" width="20.1796875" style="55"/>
    <col min="5" max="5" width="44.54296875" style="55" customWidth="1"/>
    <col min="6" max="6" width="20.1796875" style="56"/>
    <col min="7" max="7" width="52.453125" style="56" customWidth="1"/>
    <col min="8" max="8" width="20.1796875" style="56"/>
    <col min="9" max="9" width="19.54296875" style="56" customWidth="1"/>
    <col min="10" max="10" width="20.1796875" style="56"/>
    <col min="11" max="11" width="38.1796875" style="56" customWidth="1"/>
    <col min="12" max="14" width="20.1796875" style="56"/>
    <col min="15" max="15" width="37.26953125" style="56" customWidth="1"/>
    <col min="16" max="19" width="20.1796875" style="56"/>
    <col min="20" max="16384" width="20.1796875" style="55"/>
  </cols>
  <sheetData>
    <row r="1" spans="1:19" ht="26" x14ac:dyDescent="0.6">
      <c r="A1" s="88" t="s">
        <v>67</v>
      </c>
    </row>
    <row r="2" spans="1:19" x14ac:dyDescent="0.35">
      <c r="A2" s="54" t="s">
        <v>0</v>
      </c>
    </row>
    <row r="3" spans="1:19" ht="15.5" x14ac:dyDescent="0.35">
      <c r="A3" s="94" t="s">
        <v>16</v>
      </c>
    </row>
    <row r="4" spans="1:19" ht="15.5" x14ac:dyDescent="0.35">
      <c r="A4" s="125" t="s">
        <v>17</v>
      </c>
    </row>
    <row r="5" spans="1:19" x14ac:dyDescent="0.35">
      <c r="A5" s="126" t="s">
        <v>68</v>
      </c>
    </row>
    <row r="6" spans="1:19" ht="15.5" x14ac:dyDescent="0.35">
      <c r="A6" s="125" t="s">
        <v>19</v>
      </c>
    </row>
    <row r="7" spans="1:19" x14ac:dyDescent="0.35">
      <c r="A7" s="126" t="s">
        <v>20</v>
      </c>
    </row>
    <row r="8" spans="1:19" ht="28.5" customHeight="1" x14ac:dyDescent="0.35"/>
    <row r="9" spans="1:19" s="56" customFormat="1" x14ac:dyDescent="0.35">
      <c r="A9" s="135" t="s">
        <v>40</v>
      </c>
      <c r="B9" s="132" t="s">
        <v>41</v>
      </c>
      <c r="C9" s="132" t="s">
        <v>42</v>
      </c>
      <c r="D9" s="132" t="s">
        <v>43</v>
      </c>
      <c r="E9" s="135" t="s">
        <v>69</v>
      </c>
      <c r="F9" s="134" t="s">
        <v>70</v>
      </c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2" t="s">
        <v>71</v>
      </c>
      <c r="R9" s="134" t="s">
        <v>47</v>
      </c>
      <c r="S9" s="132" t="s">
        <v>48</v>
      </c>
    </row>
    <row r="10" spans="1:19" s="1" customFormat="1" ht="72.5" x14ac:dyDescent="0.35">
      <c r="A10" s="136"/>
      <c r="B10" s="132"/>
      <c r="C10" s="132"/>
      <c r="D10" s="132"/>
      <c r="E10" s="136"/>
      <c r="F10" s="134"/>
      <c r="G10" s="129" t="s">
        <v>72</v>
      </c>
      <c r="H10" s="129" t="s">
        <v>73</v>
      </c>
      <c r="I10" s="129" t="s">
        <v>74</v>
      </c>
      <c r="J10" s="129" t="s">
        <v>75</v>
      </c>
      <c r="K10" s="129" t="s">
        <v>76</v>
      </c>
      <c r="L10" s="129" t="s">
        <v>77</v>
      </c>
      <c r="M10" s="129" t="s">
        <v>56</v>
      </c>
      <c r="N10" s="129" t="s">
        <v>57</v>
      </c>
      <c r="O10" s="129" t="s">
        <v>58</v>
      </c>
      <c r="P10" s="129" t="s">
        <v>78</v>
      </c>
      <c r="Q10" s="132"/>
      <c r="R10" s="134"/>
      <c r="S10" s="132"/>
    </row>
    <row r="11" spans="1:19" s="64" customFormat="1" ht="29" x14ac:dyDescent="0.35">
      <c r="A11" s="59"/>
      <c r="B11" s="59"/>
      <c r="C11" s="59"/>
      <c r="D11" s="95"/>
      <c r="E11" s="59" t="s">
        <v>79</v>
      </c>
      <c r="F11" s="86" t="str">
        <f>VLOOKUP(E11,'Hazard Rating'!$A$17:$B$22,2,FALSE)</f>
        <v xml:space="preserve"> </v>
      </c>
      <c r="G11" s="59" t="s">
        <v>80</v>
      </c>
      <c r="H11" s="62" t="str">
        <f>VLOOKUP(G11,'Exposure Indices'!$A$35:$B$41,2,FALSE)</f>
        <v xml:space="preserve"> </v>
      </c>
      <c r="I11" s="87" t="s">
        <v>81</v>
      </c>
      <c r="J11" s="62" t="str">
        <f>VLOOKUP(I11,'Exposure Indices'!$A$43:$B$49,2,FALSE)</f>
        <v xml:space="preserve"> </v>
      </c>
      <c r="K11" s="70" t="s">
        <v>62</v>
      </c>
      <c r="L11" s="63" t="str">
        <f>VLOOKUP(K11,'Exposure Indices'!$A$9:$B$15,2,FALSE)</f>
        <v xml:space="preserve"> </v>
      </c>
      <c r="M11" s="70" t="s">
        <v>82</v>
      </c>
      <c r="N11" s="63" t="e">
        <f>VLOOKUP(M11,'Exposure Indices'!$A$17:$B$24,2,FALSE)</f>
        <v>#N/A</v>
      </c>
      <c r="O11" s="70" t="s">
        <v>64</v>
      </c>
      <c r="P11" s="63" t="str">
        <f>VLOOKUP(O11,'Exposure Indices'!$A$26:$B$33,2,FALSE)</f>
        <v xml:space="preserve"> </v>
      </c>
      <c r="Q11" s="71" t="e">
        <f t="array" ref="Q11">PRODUCT(IF(ISNUMBER(G11:P11),G11:P11))^(1/COUNT(G11:P11))</f>
        <v>#DIV/0!</v>
      </c>
      <c r="R11" s="53" t="e">
        <f t="shared" ref="R11:R30" si="0">SQRT(F11*Q11)</f>
        <v>#VALUE!</v>
      </c>
      <c r="S11" s="63" t="e">
        <f>IF(R11&lt;1.5,"Negligible Risk",IF(R11&lt;2.5,"Low Risk",IF(R11&lt;3.5,"Medium Risk",IF(R11&lt;4.5,"High Risk",IF(R11&gt;=4.5,"Very High Risk")))))</f>
        <v>#VALUE!</v>
      </c>
    </row>
    <row r="12" spans="1:19" s="66" customFormat="1" ht="29" x14ac:dyDescent="0.35">
      <c r="A12" s="65"/>
      <c r="B12" s="65"/>
      <c r="C12" s="65"/>
      <c r="D12" s="59"/>
      <c r="E12" s="59" t="s">
        <v>79</v>
      </c>
      <c r="F12" s="86" t="str">
        <f>VLOOKUP(E12,'Hazard Rating'!$A$17:$B$22,2,FALSE)</f>
        <v xml:space="preserve"> </v>
      </c>
      <c r="G12" s="59" t="s">
        <v>80</v>
      </c>
      <c r="H12" s="62" t="str">
        <f>VLOOKUP(G12,'Exposure Indices'!$A$35:$B$41,2,FALSE)</f>
        <v xml:space="preserve"> </v>
      </c>
      <c r="I12" s="87" t="s">
        <v>81</v>
      </c>
      <c r="J12" s="62" t="str">
        <f>VLOOKUP(I12,'Exposure Indices'!$A$43:$B$49,2,FALSE)</f>
        <v xml:space="preserve"> </v>
      </c>
      <c r="K12" s="70" t="s">
        <v>62</v>
      </c>
      <c r="L12" s="63" t="str">
        <f>VLOOKUP(K12,'Exposure Indices'!$A$9:$B$15,2,FALSE)</f>
        <v xml:space="preserve"> </v>
      </c>
      <c r="M12" s="70" t="s">
        <v>82</v>
      </c>
      <c r="N12" s="63" t="e">
        <f>VLOOKUP(M12,'Exposure Indices'!$A$17:$B$24,2,FALSE)</f>
        <v>#N/A</v>
      </c>
      <c r="O12" s="70" t="s">
        <v>64</v>
      </c>
      <c r="P12" s="63" t="str">
        <f>VLOOKUP(O12,'Exposure Indices'!$A$26:$B$33,2,FALSE)</f>
        <v xml:space="preserve"> </v>
      </c>
      <c r="Q12" s="71" t="e">
        <f t="array" ref="Q12">PRODUCT(IF(ISNUMBER(G12:P12),G12:P12))^(1/COUNT(G12:P12))</f>
        <v>#DIV/0!</v>
      </c>
      <c r="R12" s="53" t="e">
        <f t="shared" si="0"/>
        <v>#VALUE!</v>
      </c>
      <c r="S12" s="63" t="e">
        <f t="shared" ref="S12:S30" si="1">IF(R12&lt;1.5,"Negligible Risk",IF(R12&lt;2.5,"Low Risk",IF(R12&lt;3.5,"Medium Risk",IF(R12&lt;4.5,"High Risk",IF(R12&gt;=4.5,"Very High Risk")))))</f>
        <v>#VALUE!</v>
      </c>
    </row>
    <row r="13" spans="1:19" s="66" customFormat="1" ht="29" x14ac:dyDescent="0.35">
      <c r="A13" s="65"/>
      <c r="B13" s="65"/>
      <c r="C13" s="65"/>
      <c r="D13" s="59"/>
      <c r="E13" s="59" t="s">
        <v>79</v>
      </c>
      <c r="F13" s="86" t="str">
        <f>VLOOKUP(E13,'Hazard Rating'!$A$17:$B$22,2,FALSE)</f>
        <v xml:space="preserve"> </v>
      </c>
      <c r="G13" s="59" t="s">
        <v>80</v>
      </c>
      <c r="H13" s="62" t="str">
        <f>VLOOKUP(G13,'Exposure Indices'!$A$35:$B$41,2,FALSE)</f>
        <v xml:space="preserve"> </v>
      </c>
      <c r="I13" s="87" t="s">
        <v>81</v>
      </c>
      <c r="J13" s="62" t="str">
        <f>VLOOKUP(I13,'Exposure Indices'!$A$43:$B$49,2,FALSE)</f>
        <v xml:space="preserve"> </v>
      </c>
      <c r="K13" s="70" t="s">
        <v>62</v>
      </c>
      <c r="L13" s="63" t="str">
        <f>VLOOKUP(K13,'Exposure Indices'!$A$9:$B$15,2,FALSE)</f>
        <v xml:space="preserve"> </v>
      </c>
      <c r="M13" s="70" t="s">
        <v>82</v>
      </c>
      <c r="N13" s="63" t="e">
        <f>VLOOKUP(M13,'Exposure Indices'!$A$17:$B$24,2,FALSE)</f>
        <v>#N/A</v>
      </c>
      <c r="O13" s="70" t="s">
        <v>64</v>
      </c>
      <c r="P13" s="63" t="str">
        <f>VLOOKUP(O13,'Exposure Indices'!$A$26:$B$33,2,FALSE)</f>
        <v xml:space="preserve"> </v>
      </c>
      <c r="Q13" s="71" t="e">
        <f t="array" ref="Q13">PRODUCT(IF(ISNUMBER(G13:P13),G13:P13))^(1/COUNT(G13:P13))</f>
        <v>#DIV/0!</v>
      </c>
      <c r="R13" s="53" t="e">
        <f t="shared" si="0"/>
        <v>#VALUE!</v>
      </c>
      <c r="S13" s="63" t="e">
        <f t="shared" si="1"/>
        <v>#VALUE!</v>
      </c>
    </row>
    <row r="14" spans="1:19" s="66" customFormat="1" ht="29" x14ac:dyDescent="0.35">
      <c r="A14" s="65"/>
      <c r="B14" s="65"/>
      <c r="C14" s="65"/>
      <c r="D14" s="59"/>
      <c r="E14" s="59" t="s">
        <v>79</v>
      </c>
      <c r="F14" s="86" t="str">
        <f>VLOOKUP(E14,'Hazard Rating'!$A$17:$B$22,2,FALSE)</f>
        <v xml:space="preserve"> </v>
      </c>
      <c r="G14" s="59" t="s">
        <v>80</v>
      </c>
      <c r="H14" s="62" t="str">
        <f>VLOOKUP(G14,'Exposure Indices'!$A$35:$B$41,2,FALSE)</f>
        <v xml:space="preserve"> </v>
      </c>
      <c r="I14" s="87" t="s">
        <v>81</v>
      </c>
      <c r="J14" s="62" t="str">
        <f>VLOOKUP(I14,'Exposure Indices'!$A$43:$B$49,2,FALSE)</f>
        <v xml:space="preserve"> </v>
      </c>
      <c r="K14" s="70" t="s">
        <v>62</v>
      </c>
      <c r="L14" s="63" t="str">
        <f>VLOOKUP(K14,'Exposure Indices'!$A$9:$B$15,2,FALSE)</f>
        <v xml:space="preserve"> </v>
      </c>
      <c r="M14" s="70" t="s">
        <v>82</v>
      </c>
      <c r="N14" s="63" t="e">
        <f>VLOOKUP(M14,'Exposure Indices'!$A$17:$B$24,2,FALSE)</f>
        <v>#N/A</v>
      </c>
      <c r="O14" s="70" t="s">
        <v>64</v>
      </c>
      <c r="P14" s="63" t="str">
        <f>VLOOKUP(O14,'Exposure Indices'!$A$26:$B$33,2,FALSE)</f>
        <v xml:space="preserve"> </v>
      </c>
      <c r="Q14" s="71" t="e">
        <f t="array" ref="Q14">PRODUCT(IF(ISNUMBER(G14:P14),G14:P14))^(1/COUNT(G14:P14))</f>
        <v>#DIV/0!</v>
      </c>
      <c r="R14" s="53" t="e">
        <f t="shared" si="0"/>
        <v>#VALUE!</v>
      </c>
      <c r="S14" s="63" t="e">
        <f t="shared" si="1"/>
        <v>#VALUE!</v>
      </c>
    </row>
    <row r="15" spans="1:19" s="66" customFormat="1" ht="29" x14ac:dyDescent="0.35">
      <c r="A15" s="65"/>
      <c r="B15" s="65"/>
      <c r="C15" s="65"/>
      <c r="D15" s="59"/>
      <c r="E15" s="59" t="s">
        <v>79</v>
      </c>
      <c r="F15" s="86" t="str">
        <f>VLOOKUP(E15,'Hazard Rating'!$A$17:$B$22,2,FALSE)</f>
        <v xml:space="preserve"> </v>
      </c>
      <c r="G15" s="59" t="s">
        <v>80</v>
      </c>
      <c r="H15" s="62" t="str">
        <f>VLOOKUP(G15,'Exposure Indices'!$A$35:$B$41,2,FALSE)</f>
        <v xml:space="preserve"> </v>
      </c>
      <c r="I15" s="87" t="s">
        <v>81</v>
      </c>
      <c r="J15" s="62" t="str">
        <f>VLOOKUP(I15,'Exposure Indices'!$A$43:$B$49,2,FALSE)</f>
        <v xml:space="preserve"> </v>
      </c>
      <c r="K15" s="70" t="s">
        <v>62</v>
      </c>
      <c r="L15" s="63" t="str">
        <f>VLOOKUP(K15,'Exposure Indices'!$A$9:$B$15,2,FALSE)</f>
        <v xml:space="preserve"> </v>
      </c>
      <c r="M15" s="70" t="s">
        <v>82</v>
      </c>
      <c r="N15" s="63" t="e">
        <f>VLOOKUP(M15,'Exposure Indices'!$A$17:$B$24,2,FALSE)</f>
        <v>#N/A</v>
      </c>
      <c r="O15" s="70" t="s">
        <v>64</v>
      </c>
      <c r="P15" s="63" t="str">
        <f>VLOOKUP(O15,'Exposure Indices'!$A$26:$B$33,2,FALSE)</f>
        <v xml:space="preserve"> </v>
      </c>
      <c r="Q15" s="71" t="e">
        <f t="array" ref="Q15">PRODUCT(IF(ISNUMBER(G15:P15),G15:P15))^(1/COUNT(G15:P15))</f>
        <v>#DIV/0!</v>
      </c>
      <c r="R15" s="53" t="e">
        <f t="shared" si="0"/>
        <v>#VALUE!</v>
      </c>
      <c r="S15" s="63" t="e">
        <f t="shared" si="1"/>
        <v>#VALUE!</v>
      </c>
    </row>
    <row r="16" spans="1:19" s="66" customFormat="1" ht="29" x14ac:dyDescent="0.35">
      <c r="A16" s="65"/>
      <c r="B16" s="65"/>
      <c r="C16" s="65"/>
      <c r="D16" s="59"/>
      <c r="E16" s="59" t="s">
        <v>79</v>
      </c>
      <c r="F16" s="86" t="str">
        <f>VLOOKUP(E16,'Hazard Rating'!$A$17:$B$22,2,FALSE)</f>
        <v xml:space="preserve"> </v>
      </c>
      <c r="G16" s="59" t="s">
        <v>80</v>
      </c>
      <c r="H16" s="62" t="str">
        <f>VLOOKUP(G16,'Exposure Indices'!$A$35:$B$41,2,FALSE)</f>
        <v xml:space="preserve"> </v>
      </c>
      <c r="I16" s="87" t="s">
        <v>81</v>
      </c>
      <c r="J16" s="62" t="str">
        <f>VLOOKUP(I16,'Exposure Indices'!$A$43:$B$49,2,FALSE)</f>
        <v xml:space="preserve"> </v>
      </c>
      <c r="K16" s="70" t="s">
        <v>62</v>
      </c>
      <c r="L16" s="63" t="str">
        <f>VLOOKUP(K16,'Exposure Indices'!$A$9:$B$15,2,FALSE)</f>
        <v xml:space="preserve"> </v>
      </c>
      <c r="M16" s="70" t="s">
        <v>82</v>
      </c>
      <c r="N16" s="63" t="e">
        <f>VLOOKUP(M16,'Exposure Indices'!$A$17:$B$24,2,FALSE)</f>
        <v>#N/A</v>
      </c>
      <c r="O16" s="70" t="s">
        <v>64</v>
      </c>
      <c r="P16" s="63" t="str">
        <f>VLOOKUP(O16,'Exposure Indices'!$A$26:$B$33,2,FALSE)</f>
        <v xml:space="preserve"> </v>
      </c>
      <c r="Q16" s="71" t="e">
        <f t="array" ref="Q16">PRODUCT(IF(ISNUMBER(G16:P16),G16:P16))^(1/COUNT(G16:P16))</f>
        <v>#DIV/0!</v>
      </c>
      <c r="R16" s="53" t="e">
        <f t="shared" si="0"/>
        <v>#VALUE!</v>
      </c>
      <c r="S16" s="63" t="e">
        <f t="shared" si="1"/>
        <v>#VALUE!</v>
      </c>
    </row>
    <row r="17" spans="1:19" s="66" customFormat="1" ht="29" x14ac:dyDescent="0.35">
      <c r="A17" s="65"/>
      <c r="B17" s="65"/>
      <c r="C17" s="65"/>
      <c r="D17" s="59"/>
      <c r="E17" s="59" t="s">
        <v>79</v>
      </c>
      <c r="F17" s="86" t="str">
        <f>VLOOKUP(E17,'Hazard Rating'!$A$17:$B$22,2,FALSE)</f>
        <v xml:space="preserve"> </v>
      </c>
      <c r="G17" s="59" t="s">
        <v>80</v>
      </c>
      <c r="H17" s="62" t="str">
        <f>VLOOKUP(G17,'Exposure Indices'!$A$35:$B$41,2,FALSE)</f>
        <v xml:space="preserve"> </v>
      </c>
      <c r="I17" s="87" t="s">
        <v>81</v>
      </c>
      <c r="J17" s="62" t="str">
        <f>VLOOKUP(I17,'Exposure Indices'!$A$43:$B$49,2,FALSE)</f>
        <v xml:space="preserve"> </v>
      </c>
      <c r="K17" s="70" t="s">
        <v>62</v>
      </c>
      <c r="L17" s="63" t="str">
        <f>VLOOKUP(K17,'Exposure Indices'!$A$9:$B$15,2,FALSE)</f>
        <v xml:space="preserve"> </v>
      </c>
      <c r="M17" s="70" t="s">
        <v>82</v>
      </c>
      <c r="N17" s="63" t="e">
        <f>VLOOKUP(M17,'Exposure Indices'!$A$17:$B$24,2,FALSE)</f>
        <v>#N/A</v>
      </c>
      <c r="O17" s="70" t="s">
        <v>64</v>
      </c>
      <c r="P17" s="63" t="str">
        <f>VLOOKUP(O17,'Exposure Indices'!$A$26:$B$33,2,FALSE)</f>
        <v xml:space="preserve"> </v>
      </c>
      <c r="Q17" s="71" t="e">
        <f t="array" ref="Q17">PRODUCT(IF(ISNUMBER(G17:P17),G17:P17))^(1/COUNT(G17:P17))</f>
        <v>#DIV/0!</v>
      </c>
      <c r="R17" s="53" t="e">
        <f t="shared" si="0"/>
        <v>#VALUE!</v>
      </c>
      <c r="S17" s="63" t="e">
        <f t="shared" si="1"/>
        <v>#VALUE!</v>
      </c>
    </row>
    <row r="18" spans="1:19" s="66" customFormat="1" ht="29" x14ac:dyDescent="0.35">
      <c r="A18" s="65"/>
      <c r="B18" s="65"/>
      <c r="C18" s="65"/>
      <c r="D18" s="59"/>
      <c r="E18" s="59" t="s">
        <v>79</v>
      </c>
      <c r="F18" s="86" t="str">
        <f>VLOOKUP(E18,'Hazard Rating'!$A$17:$B$22,2,FALSE)</f>
        <v xml:space="preserve"> </v>
      </c>
      <c r="G18" s="59" t="s">
        <v>80</v>
      </c>
      <c r="H18" s="62" t="str">
        <f>VLOOKUP(G18,'Exposure Indices'!$A$35:$B$41,2,FALSE)</f>
        <v xml:space="preserve"> </v>
      </c>
      <c r="I18" s="87" t="s">
        <v>81</v>
      </c>
      <c r="J18" s="62" t="str">
        <f>VLOOKUP(I18,'Exposure Indices'!$A$43:$B$49,2,FALSE)</f>
        <v xml:space="preserve"> </v>
      </c>
      <c r="K18" s="70" t="s">
        <v>62</v>
      </c>
      <c r="L18" s="63" t="str">
        <f>VLOOKUP(K18,'Exposure Indices'!$A$9:$B$15,2,FALSE)</f>
        <v xml:space="preserve"> </v>
      </c>
      <c r="M18" s="70" t="s">
        <v>82</v>
      </c>
      <c r="N18" s="63" t="e">
        <f>VLOOKUP(M18,'Exposure Indices'!$A$17:$B$24,2,FALSE)</f>
        <v>#N/A</v>
      </c>
      <c r="O18" s="70" t="s">
        <v>64</v>
      </c>
      <c r="P18" s="63" t="str">
        <f>VLOOKUP(O18,'Exposure Indices'!$A$26:$B$33,2,FALSE)</f>
        <v xml:space="preserve"> </v>
      </c>
      <c r="Q18" s="71" t="e">
        <f t="array" ref="Q18">PRODUCT(IF(ISNUMBER(G18:P18),G18:P18))^(1/COUNT(G18:P18))</f>
        <v>#DIV/0!</v>
      </c>
      <c r="R18" s="53" t="e">
        <f t="shared" si="0"/>
        <v>#VALUE!</v>
      </c>
      <c r="S18" s="63" t="e">
        <f t="shared" si="1"/>
        <v>#VALUE!</v>
      </c>
    </row>
    <row r="19" spans="1:19" s="66" customFormat="1" ht="29" x14ac:dyDescent="0.35">
      <c r="A19" s="65"/>
      <c r="B19" s="65"/>
      <c r="C19" s="65"/>
      <c r="D19" s="59"/>
      <c r="E19" s="59" t="s">
        <v>79</v>
      </c>
      <c r="F19" s="86" t="str">
        <f>VLOOKUP(E19,'Hazard Rating'!$A$17:$B$22,2,FALSE)</f>
        <v xml:space="preserve"> </v>
      </c>
      <c r="G19" s="59" t="s">
        <v>80</v>
      </c>
      <c r="H19" s="62" t="str">
        <f>VLOOKUP(G19,'Exposure Indices'!$A$35:$B$41,2,FALSE)</f>
        <v xml:space="preserve"> </v>
      </c>
      <c r="I19" s="87" t="s">
        <v>81</v>
      </c>
      <c r="J19" s="62" t="str">
        <f>VLOOKUP(I19,'Exposure Indices'!$A$43:$B$49,2,FALSE)</f>
        <v xml:space="preserve"> </v>
      </c>
      <c r="K19" s="70" t="s">
        <v>62</v>
      </c>
      <c r="L19" s="63" t="str">
        <f>VLOOKUP(K19,'Exposure Indices'!$A$9:$B$15,2,FALSE)</f>
        <v xml:space="preserve"> </v>
      </c>
      <c r="M19" s="70" t="s">
        <v>82</v>
      </c>
      <c r="N19" s="63" t="e">
        <f>VLOOKUP(M19,'Exposure Indices'!$A$17:$B$24,2,FALSE)</f>
        <v>#N/A</v>
      </c>
      <c r="O19" s="70" t="s">
        <v>64</v>
      </c>
      <c r="P19" s="63" t="str">
        <f>VLOOKUP(O19,'Exposure Indices'!$A$26:$B$33,2,FALSE)</f>
        <v xml:space="preserve"> </v>
      </c>
      <c r="Q19" s="71" t="e">
        <f t="array" ref="Q19">PRODUCT(IF(ISNUMBER(G19:P19),G19:P19))^(1/COUNT(G19:P19))</f>
        <v>#DIV/0!</v>
      </c>
      <c r="R19" s="53" t="e">
        <f t="shared" si="0"/>
        <v>#VALUE!</v>
      </c>
      <c r="S19" s="63" t="e">
        <f t="shared" si="1"/>
        <v>#VALUE!</v>
      </c>
    </row>
    <row r="20" spans="1:19" s="66" customFormat="1" ht="29" x14ac:dyDescent="0.35">
      <c r="A20" s="65"/>
      <c r="B20" s="65"/>
      <c r="C20" s="65"/>
      <c r="D20" s="59"/>
      <c r="E20" s="59" t="s">
        <v>79</v>
      </c>
      <c r="F20" s="86" t="str">
        <f>VLOOKUP(E20,'Hazard Rating'!$A$17:$B$22,2,FALSE)</f>
        <v xml:space="preserve"> </v>
      </c>
      <c r="G20" s="59" t="s">
        <v>80</v>
      </c>
      <c r="H20" s="62" t="str">
        <f>VLOOKUP(G20,'Exposure Indices'!$A$35:$B$41,2,FALSE)</f>
        <v xml:space="preserve"> </v>
      </c>
      <c r="I20" s="87" t="s">
        <v>81</v>
      </c>
      <c r="J20" s="62" t="str">
        <f>VLOOKUP(I20,'Exposure Indices'!$A$43:$B$49,2,FALSE)</f>
        <v xml:space="preserve"> </v>
      </c>
      <c r="K20" s="70" t="s">
        <v>62</v>
      </c>
      <c r="L20" s="63" t="str">
        <f>VLOOKUP(K20,'Exposure Indices'!$A$9:$B$15,2,FALSE)</f>
        <v xml:space="preserve"> </v>
      </c>
      <c r="M20" s="70" t="s">
        <v>82</v>
      </c>
      <c r="N20" s="63" t="e">
        <f>VLOOKUP(M20,'Exposure Indices'!$A$17:$B$24,2,FALSE)</f>
        <v>#N/A</v>
      </c>
      <c r="O20" s="70" t="s">
        <v>64</v>
      </c>
      <c r="P20" s="63" t="str">
        <f>VLOOKUP(O20,'Exposure Indices'!$A$26:$B$33,2,FALSE)</f>
        <v xml:space="preserve"> </v>
      </c>
      <c r="Q20" s="71" t="e">
        <f t="array" ref="Q20">PRODUCT(IF(ISNUMBER(G20:P20),G20:P20))^(1/COUNT(G20:P20))</f>
        <v>#DIV/0!</v>
      </c>
      <c r="R20" s="53" t="e">
        <f t="shared" si="0"/>
        <v>#VALUE!</v>
      </c>
      <c r="S20" s="63" t="e">
        <f t="shared" si="1"/>
        <v>#VALUE!</v>
      </c>
    </row>
    <row r="21" spans="1:19" s="66" customFormat="1" ht="29" x14ac:dyDescent="0.35">
      <c r="A21" s="65"/>
      <c r="B21" s="65"/>
      <c r="C21" s="65"/>
      <c r="D21" s="59"/>
      <c r="E21" s="59" t="s">
        <v>79</v>
      </c>
      <c r="F21" s="86" t="str">
        <f>VLOOKUP(E21,'Hazard Rating'!$A$17:$B$22,2,FALSE)</f>
        <v xml:space="preserve"> </v>
      </c>
      <c r="G21" s="59" t="s">
        <v>80</v>
      </c>
      <c r="H21" s="62" t="str">
        <f>VLOOKUP(G21,'Exposure Indices'!$A$35:$B$41,2,FALSE)</f>
        <v xml:space="preserve"> </v>
      </c>
      <c r="I21" s="87" t="s">
        <v>81</v>
      </c>
      <c r="J21" s="62" t="str">
        <f>VLOOKUP(I21,'Exposure Indices'!$A$43:$B$49,2,FALSE)</f>
        <v xml:space="preserve"> </v>
      </c>
      <c r="K21" s="70" t="s">
        <v>62</v>
      </c>
      <c r="L21" s="63" t="str">
        <f>VLOOKUP(K21,'Exposure Indices'!$A$9:$B$15,2,FALSE)</f>
        <v xml:space="preserve"> </v>
      </c>
      <c r="M21" s="70" t="s">
        <v>82</v>
      </c>
      <c r="N21" s="63" t="e">
        <f>VLOOKUP(M21,'Exposure Indices'!$A$17:$B$24,2,FALSE)</f>
        <v>#N/A</v>
      </c>
      <c r="O21" s="70" t="s">
        <v>64</v>
      </c>
      <c r="P21" s="63" t="str">
        <f>VLOOKUP(O21,'Exposure Indices'!$A$26:$B$33,2,FALSE)</f>
        <v xml:space="preserve"> </v>
      </c>
      <c r="Q21" s="71" t="e">
        <f t="array" ref="Q21">PRODUCT(IF(ISNUMBER(G21:P21),G21:P21))^(1/COUNT(G21:P21))</f>
        <v>#DIV/0!</v>
      </c>
      <c r="R21" s="53" t="e">
        <f t="shared" si="0"/>
        <v>#VALUE!</v>
      </c>
      <c r="S21" s="63" t="e">
        <f t="shared" si="1"/>
        <v>#VALUE!</v>
      </c>
    </row>
    <row r="22" spans="1:19" s="66" customFormat="1" ht="29" x14ac:dyDescent="0.35">
      <c r="A22" s="65"/>
      <c r="B22" s="65"/>
      <c r="C22" s="65"/>
      <c r="D22" s="59"/>
      <c r="E22" s="59" t="s">
        <v>79</v>
      </c>
      <c r="F22" s="86" t="str">
        <f>VLOOKUP(E22,'Hazard Rating'!$A$17:$B$22,2,FALSE)</f>
        <v xml:space="preserve"> </v>
      </c>
      <c r="G22" s="59" t="s">
        <v>80</v>
      </c>
      <c r="H22" s="62" t="str">
        <f>VLOOKUP(G22,'Exposure Indices'!$A$35:$B$41,2,FALSE)</f>
        <v xml:space="preserve"> </v>
      </c>
      <c r="I22" s="87" t="s">
        <v>81</v>
      </c>
      <c r="J22" s="62" t="str">
        <f>VLOOKUP(I22,'Exposure Indices'!$A$43:$B$49,2,FALSE)</f>
        <v xml:space="preserve"> </v>
      </c>
      <c r="K22" s="70" t="s">
        <v>62</v>
      </c>
      <c r="L22" s="63" t="str">
        <f>VLOOKUP(K22,'Exposure Indices'!$A$9:$B$15,2,FALSE)</f>
        <v xml:space="preserve"> </v>
      </c>
      <c r="M22" s="70" t="s">
        <v>82</v>
      </c>
      <c r="N22" s="63" t="e">
        <f>VLOOKUP(M22,'Exposure Indices'!$A$17:$B$24,2,FALSE)</f>
        <v>#N/A</v>
      </c>
      <c r="O22" s="70" t="s">
        <v>64</v>
      </c>
      <c r="P22" s="63" t="str">
        <f>VLOOKUP(O22,'Exposure Indices'!$A$26:$B$33,2,FALSE)</f>
        <v xml:space="preserve"> </v>
      </c>
      <c r="Q22" s="71" t="e">
        <f t="array" ref="Q22">PRODUCT(IF(ISNUMBER(G22:P22),G22:P22))^(1/COUNT(G22:P22))</f>
        <v>#DIV/0!</v>
      </c>
      <c r="R22" s="53" t="e">
        <f t="shared" si="0"/>
        <v>#VALUE!</v>
      </c>
      <c r="S22" s="63" t="e">
        <f t="shared" si="1"/>
        <v>#VALUE!</v>
      </c>
    </row>
    <row r="23" spans="1:19" s="66" customFormat="1" ht="29" x14ac:dyDescent="0.35">
      <c r="A23" s="65"/>
      <c r="B23" s="65"/>
      <c r="C23" s="65"/>
      <c r="D23" s="59"/>
      <c r="E23" s="59" t="s">
        <v>79</v>
      </c>
      <c r="F23" s="86" t="str">
        <f>VLOOKUP(E23,'Hazard Rating'!$A$17:$B$22,2,FALSE)</f>
        <v xml:space="preserve"> </v>
      </c>
      <c r="G23" s="59" t="s">
        <v>80</v>
      </c>
      <c r="H23" s="62" t="str">
        <f>VLOOKUP(G23,'Exposure Indices'!$A$35:$B$41,2,FALSE)</f>
        <v xml:space="preserve"> </v>
      </c>
      <c r="I23" s="87" t="s">
        <v>81</v>
      </c>
      <c r="J23" s="62" t="str">
        <f>VLOOKUP(I23,'Exposure Indices'!$A$43:$B$49,2,FALSE)</f>
        <v xml:space="preserve"> </v>
      </c>
      <c r="K23" s="70" t="s">
        <v>62</v>
      </c>
      <c r="L23" s="63" t="str">
        <f>VLOOKUP(K23,'Exposure Indices'!$A$9:$B$15,2,FALSE)</f>
        <v xml:space="preserve"> </v>
      </c>
      <c r="M23" s="70" t="s">
        <v>82</v>
      </c>
      <c r="N23" s="63" t="e">
        <f>VLOOKUP(M23,'Exposure Indices'!$A$17:$B$24,2,FALSE)</f>
        <v>#N/A</v>
      </c>
      <c r="O23" s="70" t="s">
        <v>64</v>
      </c>
      <c r="P23" s="63" t="str">
        <f>VLOOKUP(O23,'Exposure Indices'!$A$26:$B$33,2,FALSE)</f>
        <v xml:space="preserve"> </v>
      </c>
      <c r="Q23" s="71" t="e">
        <f t="array" ref="Q23">PRODUCT(IF(ISNUMBER(G23:P23),G23:P23))^(1/COUNT(G23:P23))</f>
        <v>#DIV/0!</v>
      </c>
      <c r="R23" s="53" t="e">
        <f t="shared" si="0"/>
        <v>#VALUE!</v>
      </c>
      <c r="S23" s="63" t="e">
        <f t="shared" si="1"/>
        <v>#VALUE!</v>
      </c>
    </row>
    <row r="24" spans="1:19" s="66" customFormat="1" ht="29" x14ac:dyDescent="0.35">
      <c r="A24" s="65"/>
      <c r="B24" s="65"/>
      <c r="C24" s="65"/>
      <c r="D24" s="59"/>
      <c r="E24" s="59" t="s">
        <v>79</v>
      </c>
      <c r="F24" s="86" t="str">
        <f>VLOOKUP(E24,'Hazard Rating'!$A$17:$B$22,2,FALSE)</f>
        <v xml:space="preserve"> </v>
      </c>
      <c r="G24" s="59" t="s">
        <v>80</v>
      </c>
      <c r="H24" s="62" t="str">
        <f>VLOOKUP(G24,'Exposure Indices'!$A$35:$B$41,2,FALSE)</f>
        <v xml:space="preserve"> </v>
      </c>
      <c r="I24" s="87" t="s">
        <v>81</v>
      </c>
      <c r="J24" s="62" t="str">
        <f>VLOOKUP(I24,'Exposure Indices'!$A$43:$B$49,2,FALSE)</f>
        <v xml:space="preserve"> </v>
      </c>
      <c r="K24" s="70" t="s">
        <v>62</v>
      </c>
      <c r="L24" s="63" t="str">
        <f>VLOOKUP(K24,'Exposure Indices'!$A$9:$B$15,2,FALSE)</f>
        <v xml:space="preserve"> </v>
      </c>
      <c r="M24" s="70" t="s">
        <v>82</v>
      </c>
      <c r="N24" s="63" t="e">
        <f>VLOOKUP(M24,'Exposure Indices'!$A$17:$B$24,2,FALSE)</f>
        <v>#N/A</v>
      </c>
      <c r="O24" s="70" t="s">
        <v>64</v>
      </c>
      <c r="P24" s="63" t="str">
        <f>VLOOKUP(O24,'Exposure Indices'!$A$26:$B$33,2,FALSE)</f>
        <v xml:space="preserve"> </v>
      </c>
      <c r="Q24" s="71" t="e">
        <f t="array" ref="Q24">PRODUCT(IF(ISNUMBER(G24:P24),G24:P24))^(1/COUNT(G24:P24))</f>
        <v>#DIV/0!</v>
      </c>
      <c r="R24" s="53" t="e">
        <f t="shared" si="0"/>
        <v>#VALUE!</v>
      </c>
      <c r="S24" s="63" t="e">
        <f t="shared" si="1"/>
        <v>#VALUE!</v>
      </c>
    </row>
    <row r="25" spans="1:19" ht="29" x14ac:dyDescent="0.35">
      <c r="A25" s="67"/>
      <c r="B25" s="65"/>
      <c r="C25" s="65"/>
      <c r="D25" s="59"/>
      <c r="E25" s="59" t="s">
        <v>79</v>
      </c>
      <c r="F25" s="86" t="str">
        <f>VLOOKUP(E25,'Hazard Rating'!$A$17:$B$22,2,FALSE)</f>
        <v xml:space="preserve"> </v>
      </c>
      <c r="G25" s="59" t="s">
        <v>80</v>
      </c>
      <c r="H25" s="62" t="str">
        <f>VLOOKUP(G25,'Exposure Indices'!$A$35:$B$41,2,FALSE)</f>
        <v xml:space="preserve"> </v>
      </c>
      <c r="I25" s="87" t="s">
        <v>81</v>
      </c>
      <c r="J25" s="62" t="str">
        <f>VLOOKUP(I25,'Exposure Indices'!$A$43:$B$49,2,FALSE)</f>
        <v xml:space="preserve"> </v>
      </c>
      <c r="K25" s="70" t="s">
        <v>62</v>
      </c>
      <c r="L25" s="63" t="str">
        <f>VLOOKUP(K25,'Exposure Indices'!$A$9:$B$15,2,FALSE)</f>
        <v xml:space="preserve"> </v>
      </c>
      <c r="M25" s="70" t="s">
        <v>82</v>
      </c>
      <c r="N25" s="63" t="e">
        <f>VLOOKUP(M25,'Exposure Indices'!$A$17:$B$24,2,FALSE)</f>
        <v>#N/A</v>
      </c>
      <c r="O25" s="70" t="s">
        <v>64</v>
      </c>
      <c r="P25" s="63" t="str">
        <f>VLOOKUP(O25,'Exposure Indices'!$A$26:$B$33,2,FALSE)</f>
        <v xml:space="preserve"> </v>
      </c>
      <c r="Q25" s="71" t="e">
        <f t="array" ref="Q25">PRODUCT(IF(ISNUMBER(G25:P25),G25:P25))^(1/COUNT(G25:P25))</f>
        <v>#DIV/0!</v>
      </c>
      <c r="R25" s="53" t="e">
        <f t="shared" si="0"/>
        <v>#VALUE!</v>
      </c>
      <c r="S25" s="63" t="e">
        <f t="shared" si="1"/>
        <v>#VALUE!</v>
      </c>
    </row>
    <row r="26" spans="1:19" s="66" customFormat="1" ht="29" x14ac:dyDescent="0.35">
      <c r="A26" s="65"/>
      <c r="B26" s="65"/>
      <c r="C26" s="67"/>
      <c r="D26" s="59"/>
      <c r="E26" s="59" t="s">
        <v>79</v>
      </c>
      <c r="F26" s="86" t="str">
        <f>VLOOKUP(E26,'Hazard Rating'!$A$17:$B$22,2,FALSE)</f>
        <v xml:space="preserve"> </v>
      </c>
      <c r="G26" s="59" t="s">
        <v>80</v>
      </c>
      <c r="H26" s="62" t="str">
        <f>VLOOKUP(G26,'Exposure Indices'!$A$35:$B$41,2,FALSE)</f>
        <v xml:space="preserve"> </v>
      </c>
      <c r="I26" s="87" t="s">
        <v>81</v>
      </c>
      <c r="J26" s="62" t="str">
        <f>VLOOKUP(I26,'Exposure Indices'!$A$43:$B$49,2,FALSE)</f>
        <v xml:space="preserve"> </v>
      </c>
      <c r="K26" s="70" t="s">
        <v>62</v>
      </c>
      <c r="L26" s="63" t="str">
        <f>VLOOKUP(K26,'Exposure Indices'!$A$9:$B$15,2,FALSE)</f>
        <v xml:space="preserve"> </v>
      </c>
      <c r="M26" s="70" t="s">
        <v>82</v>
      </c>
      <c r="N26" s="63" t="e">
        <f>VLOOKUP(M26,'Exposure Indices'!$A$17:$B$24,2,FALSE)</f>
        <v>#N/A</v>
      </c>
      <c r="O26" s="70" t="s">
        <v>64</v>
      </c>
      <c r="P26" s="63" t="str">
        <f>VLOOKUP(O26,'Exposure Indices'!$A$26:$B$33,2,FALSE)</f>
        <v xml:space="preserve"> </v>
      </c>
      <c r="Q26" s="71" t="e">
        <f t="array" ref="Q26">PRODUCT(IF(ISNUMBER(G26:P26),G26:P26))^(1/COUNT(G26:P26))</f>
        <v>#DIV/0!</v>
      </c>
      <c r="R26" s="53" t="e">
        <f t="shared" si="0"/>
        <v>#VALUE!</v>
      </c>
      <c r="S26" s="63" t="e">
        <f t="shared" si="1"/>
        <v>#VALUE!</v>
      </c>
    </row>
    <row r="27" spans="1:19" s="66" customFormat="1" ht="29" x14ac:dyDescent="0.35">
      <c r="A27" s="65"/>
      <c r="B27" s="65"/>
      <c r="C27" s="65"/>
      <c r="D27" s="59"/>
      <c r="E27" s="59" t="s">
        <v>79</v>
      </c>
      <c r="F27" s="86" t="str">
        <f>VLOOKUP(E27,'Hazard Rating'!$A$17:$B$22,2,FALSE)</f>
        <v xml:space="preserve"> </v>
      </c>
      <c r="G27" s="59" t="s">
        <v>80</v>
      </c>
      <c r="H27" s="62" t="str">
        <f>VLOOKUP(G27,'Exposure Indices'!$A$35:$B$41,2,FALSE)</f>
        <v xml:space="preserve"> </v>
      </c>
      <c r="I27" s="87" t="s">
        <v>81</v>
      </c>
      <c r="J27" s="62" t="str">
        <f>VLOOKUP(I27,'Exposure Indices'!$A$43:$B$49,2,FALSE)</f>
        <v xml:space="preserve"> </v>
      </c>
      <c r="K27" s="70" t="s">
        <v>62</v>
      </c>
      <c r="L27" s="63" t="str">
        <f>VLOOKUP(K27,'Exposure Indices'!$A$9:$B$15,2,FALSE)</f>
        <v xml:space="preserve"> </v>
      </c>
      <c r="M27" s="70" t="s">
        <v>82</v>
      </c>
      <c r="N27" s="63" t="e">
        <f>VLOOKUP(M27,'Exposure Indices'!$A$17:$B$24,2,FALSE)</f>
        <v>#N/A</v>
      </c>
      <c r="O27" s="70" t="s">
        <v>64</v>
      </c>
      <c r="P27" s="63" t="str">
        <f>VLOOKUP(O27,'Exposure Indices'!$A$26:$B$33,2,FALSE)</f>
        <v xml:space="preserve"> </v>
      </c>
      <c r="Q27" s="71" t="e">
        <f t="array" ref="Q27">PRODUCT(IF(ISNUMBER(G27:P27),G27:P27))^(1/COUNT(G27:P27))</f>
        <v>#DIV/0!</v>
      </c>
      <c r="R27" s="53" t="e">
        <f t="shared" si="0"/>
        <v>#VALUE!</v>
      </c>
      <c r="S27" s="63" t="e">
        <f t="shared" si="1"/>
        <v>#VALUE!</v>
      </c>
    </row>
    <row r="28" spans="1:19" s="66" customFormat="1" ht="29" x14ac:dyDescent="0.35">
      <c r="A28" s="65"/>
      <c r="B28" s="65"/>
      <c r="C28" s="65"/>
      <c r="D28" s="59"/>
      <c r="E28" s="59" t="s">
        <v>79</v>
      </c>
      <c r="F28" s="86" t="str">
        <f>VLOOKUP(E28,'Hazard Rating'!$A$17:$B$22,2,FALSE)</f>
        <v xml:space="preserve"> </v>
      </c>
      <c r="G28" s="59" t="s">
        <v>80</v>
      </c>
      <c r="H28" s="62" t="str">
        <f>VLOOKUP(G28,'Exposure Indices'!$A$35:$B$41,2,FALSE)</f>
        <v xml:space="preserve"> </v>
      </c>
      <c r="I28" s="87" t="s">
        <v>81</v>
      </c>
      <c r="J28" s="62" t="str">
        <f>VLOOKUP(I28,'Exposure Indices'!$A$43:$B$49,2,FALSE)</f>
        <v xml:space="preserve"> </v>
      </c>
      <c r="K28" s="70" t="s">
        <v>62</v>
      </c>
      <c r="L28" s="63" t="str">
        <f>VLOOKUP(K28,'Exposure Indices'!$A$9:$B$15,2,FALSE)</f>
        <v xml:space="preserve"> </v>
      </c>
      <c r="M28" s="70" t="s">
        <v>82</v>
      </c>
      <c r="N28" s="63" t="e">
        <f>VLOOKUP(M28,'Exposure Indices'!$A$17:$B$24,2,FALSE)</f>
        <v>#N/A</v>
      </c>
      <c r="O28" s="70" t="s">
        <v>64</v>
      </c>
      <c r="P28" s="63" t="str">
        <f>VLOOKUP(O28,'Exposure Indices'!$A$26:$B$33,2,FALSE)</f>
        <v xml:space="preserve"> </v>
      </c>
      <c r="Q28" s="71" t="e">
        <f t="array" ref="Q28">PRODUCT(IF(ISNUMBER(G28:P28),G28:P28))^(1/COUNT(G28:P28))</f>
        <v>#DIV/0!</v>
      </c>
      <c r="R28" s="53" t="e">
        <f t="shared" si="0"/>
        <v>#VALUE!</v>
      </c>
      <c r="S28" s="63" t="e">
        <f t="shared" si="1"/>
        <v>#VALUE!</v>
      </c>
    </row>
    <row r="29" spans="1:19" s="66" customFormat="1" ht="29" x14ac:dyDescent="0.35">
      <c r="A29" s="65"/>
      <c r="B29" s="65"/>
      <c r="C29" s="65"/>
      <c r="D29" s="59"/>
      <c r="E29" s="59" t="s">
        <v>79</v>
      </c>
      <c r="F29" s="86" t="str">
        <f>VLOOKUP(E29,'Hazard Rating'!$A$17:$B$22,2,FALSE)</f>
        <v xml:space="preserve"> </v>
      </c>
      <c r="G29" s="59" t="s">
        <v>80</v>
      </c>
      <c r="H29" s="62" t="str">
        <f>VLOOKUP(G29,'Exposure Indices'!$A$35:$B$41,2,FALSE)</f>
        <v xml:space="preserve"> </v>
      </c>
      <c r="I29" s="87" t="s">
        <v>81</v>
      </c>
      <c r="J29" s="62" t="str">
        <f>VLOOKUP(I29,'Exposure Indices'!$A$43:$B$49,2,FALSE)</f>
        <v xml:space="preserve"> </v>
      </c>
      <c r="K29" s="70" t="s">
        <v>62</v>
      </c>
      <c r="L29" s="63" t="str">
        <f>VLOOKUP(K29,'Exposure Indices'!$A$9:$B$15,2,FALSE)</f>
        <v xml:space="preserve"> </v>
      </c>
      <c r="M29" s="70" t="s">
        <v>82</v>
      </c>
      <c r="N29" s="63" t="e">
        <f>VLOOKUP(M29,'Exposure Indices'!$A$17:$B$24,2,FALSE)</f>
        <v>#N/A</v>
      </c>
      <c r="O29" s="70" t="s">
        <v>64</v>
      </c>
      <c r="P29" s="63" t="str">
        <f>VLOOKUP(O29,'Exposure Indices'!$A$26:$B$33,2,FALSE)</f>
        <v xml:space="preserve"> </v>
      </c>
      <c r="Q29" s="71" t="e">
        <f t="array" ref="Q29">PRODUCT(IF(ISNUMBER(G29:P29),G29:P29))^(1/COUNT(G29:P29))</f>
        <v>#DIV/0!</v>
      </c>
      <c r="R29" s="53" t="e">
        <f t="shared" si="0"/>
        <v>#VALUE!</v>
      </c>
      <c r="S29" s="63" t="e">
        <f t="shared" si="1"/>
        <v>#VALUE!</v>
      </c>
    </row>
    <row r="30" spans="1:19" s="66" customFormat="1" ht="29" x14ac:dyDescent="0.35">
      <c r="A30" s="65"/>
      <c r="B30" s="65"/>
      <c r="C30" s="65"/>
      <c r="D30" s="59"/>
      <c r="E30" s="59" t="s">
        <v>79</v>
      </c>
      <c r="F30" s="86" t="str">
        <f>VLOOKUP(E30,'Hazard Rating'!$A$17:$B$22,2,FALSE)</f>
        <v xml:space="preserve"> </v>
      </c>
      <c r="G30" s="59" t="s">
        <v>80</v>
      </c>
      <c r="H30" s="62" t="str">
        <f>VLOOKUP(G30,'Exposure Indices'!$A$35:$B$41,2,FALSE)</f>
        <v xml:space="preserve"> </v>
      </c>
      <c r="I30" s="87" t="s">
        <v>81</v>
      </c>
      <c r="J30" s="62" t="str">
        <f>VLOOKUP(I30,'Exposure Indices'!$A$43:$B$49,2,FALSE)</f>
        <v xml:space="preserve"> </v>
      </c>
      <c r="K30" s="70" t="s">
        <v>62</v>
      </c>
      <c r="L30" s="63" t="str">
        <f>VLOOKUP(K30,'Exposure Indices'!$A$9:$B$15,2,FALSE)</f>
        <v xml:space="preserve"> </v>
      </c>
      <c r="M30" s="70" t="s">
        <v>82</v>
      </c>
      <c r="N30" s="63" t="e">
        <f>VLOOKUP(M30,'Exposure Indices'!$A$17:$B$24,2,FALSE)</f>
        <v>#N/A</v>
      </c>
      <c r="O30" s="70" t="s">
        <v>64</v>
      </c>
      <c r="P30" s="63" t="str">
        <f>VLOOKUP(O30,'Exposure Indices'!$A$26:$B$33,2,FALSE)</f>
        <v xml:space="preserve"> </v>
      </c>
      <c r="Q30" s="71" t="e">
        <f t="array" ref="Q30">PRODUCT(IF(ISNUMBER(G30:P30),G30:P30))^(1/COUNT(G30:P30))</f>
        <v>#DIV/0!</v>
      </c>
      <c r="R30" s="53" t="e">
        <f t="shared" si="0"/>
        <v>#VALUE!</v>
      </c>
      <c r="S30" s="63" t="e">
        <f t="shared" si="1"/>
        <v>#VALUE!</v>
      </c>
    </row>
    <row r="31" spans="1:19" x14ac:dyDescent="0.35">
      <c r="A31" s="68"/>
    </row>
    <row r="32" spans="1:19" s="68" customFormat="1" ht="16.5" x14ac:dyDescent="0.35">
      <c r="A32" s="68" t="s">
        <v>83</v>
      </c>
    </row>
    <row r="33" spans="1:1" ht="16.5" x14ac:dyDescent="0.35">
      <c r="A33" s="68" t="s">
        <v>66</v>
      </c>
    </row>
  </sheetData>
  <mergeCells count="10">
    <mergeCell ref="Q9:Q10"/>
    <mergeCell ref="R9:R10"/>
    <mergeCell ref="S9:S10"/>
    <mergeCell ref="E9:E10"/>
    <mergeCell ref="A9:A10"/>
    <mergeCell ref="B9:B10"/>
    <mergeCell ref="C9:C10"/>
    <mergeCell ref="D9:D10"/>
    <mergeCell ref="F9:F10"/>
    <mergeCell ref="G9:P9"/>
  </mergeCells>
  <dataValidations count="1">
    <dataValidation type="list" allowBlank="1" showInputMessage="1" showErrorMessage="1" sqref="O11:O30">
      <formula1>AmountUsed</formula1>
    </dataValidation>
  </dataValidations>
  <hyperlinks>
    <hyperlink ref="K10" location="Hazard_control_measure" display="Hazard_control_measure"/>
    <hyperlink ref="M10" location="Duration_of_work_per_week" display="Duration_of_work_per_week"/>
    <hyperlink ref="P10" location="Amount_used_per_week" display="Amount_used_per_week"/>
    <hyperlink ref="F9:F10" location="'Hazard Rating'!A1" display="Hazard Rating"/>
    <hyperlink ref="J10" location="Ratio_of__OT_PEL" display="Ratio of *OT/PEL "/>
    <hyperlink ref="R9:R10" location="'Risk Levels'!A1" display="'Risk Levels'!A1"/>
    <hyperlink ref="A5" r:id="rId1"/>
    <hyperlink ref="A7" r:id="rId2"/>
  </hyperlinks>
  <pageMargins left="0.7" right="0.7" top="0.75" bottom="0.75" header="0.3" footer="0.3"/>
  <pageSetup paperSize="9" orientation="portrait"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'Exposure Indices'!$A$17:$A$24</xm:f>
          </x14:formula1>
          <xm:sqref>M11:M30</xm:sqref>
        </x14:dataValidation>
        <x14:dataValidation type="list" allowBlank="1" showInputMessage="1" showErrorMessage="1">
          <x14:formula1>
            <xm:f>'Hazard Rating'!$A$17:$A$22</xm:f>
          </x14:formula1>
          <xm:sqref>E11:E30</xm:sqref>
        </x14:dataValidation>
        <x14:dataValidation type="list" allowBlank="1" showInputMessage="1" showErrorMessage="1">
          <x14:formula1>
            <xm:f>'Exposure Indices'!$A$43:$A$49</xm:f>
          </x14:formula1>
          <xm:sqref>I11:I30</xm:sqref>
        </x14:dataValidation>
        <x14:dataValidation type="list" allowBlank="1" showInputMessage="1" showErrorMessage="1">
          <x14:formula1>
            <xm:f>'Exposure Indices'!$A$9:$A$15</xm:f>
          </x14:formula1>
          <xm:sqref>K11:K30</xm:sqref>
        </x14:dataValidation>
        <x14:dataValidation type="list" allowBlank="1" showInputMessage="1" showErrorMessage="1">
          <x14:formula1>
            <xm:f>'Exposure Indices'!$A$35:$A$41</xm:f>
          </x14:formula1>
          <xm:sqref>G11:G30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22"/>
  <sheetViews>
    <sheetView topLeftCell="A22" workbookViewId="0">
      <selection activeCell="Q18" sqref="Q18"/>
    </sheetView>
  </sheetViews>
  <sheetFormatPr defaultColWidth="9.1796875" defaultRowHeight="15.5" x14ac:dyDescent="0.35"/>
  <cols>
    <col min="1" max="1" width="40.453125" style="12" customWidth="1"/>
    <col min="2" max="2" width="34.453125" style="12" customWidth="1"/>
    <col min="3" max="3" width="28.1796875" style="12" customWidth="1"/>
    <col min="4" max="4" width="26.54296875" style="12" customWidth="1"/>
    <col min="5" max="5" width="23" style="12" customWidth="1"/>
    <col min="6" max="16384" width="9.1796875" style="12"/>
  </cols>
  <sheetData>
    <row r="1" spans="1:5" ht="16" thickBot="1" x14ac:dyDescent="0.4">
      <c r="A1" s="140" t="s">
        <v>84</v>
      </c>
      <c r="B1" s="141"/>
      <c r="C1" s="142"/>
    </row>
    <row r="2" spans="1:5" ht="31" x14ac:dyDescent="0.35">
      <c r="A2" s="81"/>
      <c r="B2" s="82" t="s">
        <v>79</v>
      </c>
      <c r="C2" s="82" t="s">
        <v>85</v>
      </c>
    </row>
    <row r="3" spans="1:5" ht="46.5" x14ac:dyDescent="0.35">
      <c r="A3" s="85">
        <v>1</v>
      </c>
      <c r="B3" s="83" t="s">
        <v>86</v>
      </c>
      <c r="C3" s="84" t="s">
        <v>87</v>
      </c>
    </row>
    <row r="4" spans="1:5" ht="93" x14ac:dyDescent="0.35">
      <c r="A4" s="85">
        <v>2</v>
      </c>
      <c r="B4" s="83" t="s">
        <v>88</v>
      </c>
      <c r="C4" s="84" t="s">
        <v>89</v>
      </c>
    </row>
    <row r="5" spans="1:5" ht="124" x14ac:dyDescent="0.35">
      <c r="A5" s="85">
        <v>3</v>
      </c>
      <c r="B5" s="83" t="s">
        <v>90</v>
      </c>
      <c r="C5" s="84" t="s">
        <v>91</v>
      </c>
    </row>
    <row r="6" spans="1:5" ht="124" x14ac:dyDescent="0.35">
      <c r="A6" s="85">
        <v>4</v>
      </c>
      <c r="B6" s="83" t="s">
        <v>92</v>
      </c>
      <c r="C6" s="84" t="s">
        <v>93</v>
      </c>
    </row>
    <row r="7" spans="1:5" ht="93" x14ac:dyDescent="0.35">
      <c r="A7" s="85">
        <v>5</v>
      </c>
      <c r="B7" s="83" t="s">
        <v>94</v>
      </c>
      <c r="C7" s="84" t="s">
        <v>95</v>
      </c>
    </row>
    <row r="8" spans="1:5" ht="16" thickBot="1" x14ac:dyDescent="0.4"/>
    <row r="9" spans="1:5" ht="16" thickBot="1" x14ac:dyDescent="0.4">
      <c r="A9" s="137" t="s">
        <v>96</v>
      </c>
      <c r="B9" s="138"/>
      <c r="C9" s="138"/>
      <c r="D9" s="138"/>
      <c r="E9" s="139"/>
    </row>
    <row r="10" spans="1:5" ht="62.5" thickBot="1" x14ac:dyDescent="0.4">
      <c r="A10" s="13"/>
      <c r="B10" s="14" t="s">
        <v>97</v>
      </c>
      <c r="C10" s="14" t="s">
        <v>98</v>
      </c>
      <c r="D10" s="14" t="s">
        <v>99</v>
      </c>
      <c r="E10" s="14" t="s">
        <v>100</v>
      </c>
    </row>
    <row r="11" spans="1:5" ht="16" thickBot="1" x14ac:dyDescent="0.4">
      <c r="A11" s="15">
        <v>2</v>
      </c>
      <c r="B11" s="16" t="s">
        <v>101</v>
      </c>
      <c r="C11" s="16" t="s">
        <v>101</v>
      </c>
      <c r="D11" s="16" t="s">
        <v>102</v>
      </c>
      <c r="E11" s="16" t="s">
        <v>103</v>
      </c>
    </row>
    <row r="12" spans="1:5" ht="16" thickBot="1" x14ac:dyDescent="0.4">
      <c r="A12" s="15">
        <v>3</v>
      </c>
      <c r="B12" s="16" t="s">
        <v>104</v>
      </c>
      <c r="C12" s="16" t="s">
        <v>105</v>
      </c>
      <c r="D12" s="16" t="s">
        <v>106</v>
      </c>
      <c r="E12" s="16" t="s">
        <v>107</v>
      </c>
    </row>
    <row r="13" spans="1:5" ht="16" thickBot="1" x14ac:dyDescent="0.4">
      <c r="A13" s="15">
        <v>4</v>
      </c>
      <c r="B13" s="16" t="s">
        <v>108</v>
      </c>
      <c r="C13" s="16" t="s">
        <v>109</v>
      </c>
      <c r="D13" s="16" t="s">
        <v>110</v>
      </c>
      <c r="E13" s="16" t="s">
        <v>111</v>
      </c>
    </row>
    <row r="14" spans="1:5" ht="16" thickBot="1" x14ac:dyDescent="0.4">
      <c r="A14" s="15">
        <v>5</v>
      </c>
      <c r="B14" s="16" t="s">
        <v>112</v>
      </c>
      <c r="C14" s="16" t="s">
        <v>113</v>
      </c>
      <c r="D14" s="16" t="s">
        <v>114</v>
      </c>
      <c r="E14" s="16" t="s">
        <v>115</v>
      </c>
    </row>
    <row r="17" spans="1:2" x14ac:dyDescent="0.35">
      <c r="A17" s="104" t="s">
        <v>79</v>
      </c>
      <c r="B17" s="105" t="s">
        <v>116</v>
      </c>
    </row>
    <row r="18" spans="1:2" ht="46.5" x14ac:dyDescent="0.35">
      <c r="A18" s="83" t="s">
        <v>86</v>
      </c>
      <c r="B18" s="106">
        <v>1</v>
      </c>
    </row>
    <row r="19" spans="1:2" ht="77.5" x14ac:dyDescent="0.35">
      <c r="A19" s="83" t="s">
        <v>88</v>
      </c>
      <c r="B19" s="106">
        <v>2</v>
      </c>
    </row>
    <row r="20" spans="1:2" ht="114" customHeight="1" x14ac:dyDescent="0.35">
      <c r="A20" s="83" t="s">
        <v>90</v>
      </c>
      <c r="B20" s="106">
        <v>3</v>
      </c>
    </row>
    <row r="21" spans="1:2" ht="108.5" x14ac:dyDescent="0.35">
      <c r="A21" s="83" t="s">
        <v>92</v>
      </c>
      <c r="B21" s="106">
        <v>4</v>
      </c>
    </row>
    <row r="22" spans="1:2" ht="93" x14ac:dyDescent="0.35">
      <c r="A22" s="83" t="s">
        <v>94</v>
      </c>
      <c r="B22" s="106">
        <v>5</v>
      </c>
    </row>
  </sheetData>
  <mergeCells count="2">
    <mergeCell ref="A9:E9"/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9"/>
  <sheetViews>
    <sheetView workbookViewId="0">
      <selection activeCell="A9" sqref="A9:F9"/>
    </sheetView>
  </sheetViews>
  <sheetFormatPr defaultRowHeight="14.5" x14ac:dyDescent="0.35"/>
  <cols>
    <col min="1" max="1" width="25" customWidth="1"/>
    <col min="2" max="2" width="22.54296875" customWidth="1"/>
    <col min="3" max="3" width="28.26953125" customWidth="1"/>
    <col min="4" max="4" width="25.7265625" customWidth="1"/>
    <col min="5" max="5" width="23.54296875" customWidth="1"/>
    <col min="6" max="6" width="24.81640625" customWidth="1"/>
  </cols>
  <sheetData>
    <row r="1" spans="1:6" ht="16" thickBot="1" x14ac:dyDescent="0.4">
      <c r="A1" s="145" t="s">
        <v>117</v>
      </c>
      <c r="B1" s="146"/>
      <c r="C1" s="146"/>
      <c r="D1" s="146"/>
      <c r="E1" s="146"/>
      <c r="F1" s="147"/>
    </row>
    <row r="2" spans="1:6" ht="15.5" x14ac:dyDescent="0.35">
      <c r="A2" s="9" t="s">
        <v>45</v>
      </c>
      <c r="B2" s="3">
        <v>1</v>
      </c>
      <c r="C2" s="3">
        <v>2</v>
      </c>
      <c r="D2" s="3">
        <v>3</v>
      </c>
      <c r="E2" s="3">
        <v>4</v>
      </c>
      <c r="F2" s="3">
        <v>5</v>
      </c>
    </row>
    <row r="3" spans="1:6" ht="16" thickBot="1" x14ac:dyDescent="0.4">
      <c r="A3" s="4" t="s">
        <v>118</v>
      </c>
      <c r="B3" s="4"/>
      <c r="C3" s="4"/>
      <c r="D3" s="4"/>
      <c r="E3" s="5"/>
      <c r="F3" s="4"/>
    </row>
    <row r="4" spans="1:6" ht="16" thickBot="1" x14ac:dyDescent="0.4">
      <c r="A4" s="143" t="s">
        <v>119</v>
      </c>
      <c r="B4" s="17" t="s">
        <v>120</v>
      </c>
      <c r="C4" s="17" t="s">
        <v>121</v>
      </c>
      <c r="D4" s="17" t="s">
        <v>122</v>
      </c>
      <c r="E4" s="17" t="s">
        <v>123</v>
      </c>
      <c r="F4" s="17" t="s">
        <v>124</v>
      </c>
    </row>
    <row r="5" spans="1:6" ht="31.5" customHeight="1" thickBot="1" x14ac:dyDescent="0.4">
      <c r="A5" s="144"/>
      <c r="B5" s="10" t="s">
        <v>125</v>
      </c>
      <c r="C5" s="10" t="s">
        <v>126</v>
      </c>
      <c r="D5" s="11" t="s">
        <v>127</v>
      </c>
      <c r="E5" s="10" t="s">
        <v>128</v>
      </c>
      <c r="F5" s="10" t="s">
        <v>129</v>
      </c>
    </row>
    <row r="6" spans="1:6" ht="16" thickBot="1" x14ac:dyDescent="0.4">
      <c r="A6" s="8" t="s">
        <v>130</v>
      </c>
      <c r="B6" s="18" t="s">
        <v>131</v>
      </c>
      <c r="C6" s="18" t="s">
        <v>132</v>
      </c>
      <c r="D6" s="18" t="s">
        <v>133</v>
      </c>
      <c r="E6" s="18" t="s">
        <v>134</v>
      </c>
      <c r="F6" s="18" t="s">
        <v>135</v>
      </c>
    </row>
    <row r="7" spans="1:6" ht="47" thickBot="1" x14ac:dyDescent="0.4">
      <c r="A7" s="131" t="s">
        <v>136</v>
      </c>
      <c r="B7" s="6" t="s">
        <v>137</v>
      </c>
      <c r="C7" s="6" t="s">
        <v>138</v>
      </c>
      <c r="D7" s="6" t="s">
        <v>139</v>
      </c>
      <c r="E7" s="6" t="s">
        <v>140</v>
      </c>
      <c r="F7" s="6" t="s">
        <v>141</v>
      </c>
    </row>
    <row r="8" spans="1:6" ht="62.5" thickBot="1" x14ac:dyDescent="0.4">
      <c r="A8" s="130" t="s">
        <v>142</v>
      </c>
      <c r="B8" s="7" t="s">
        <v>143</v>
      </c>
      <c r="C8" s="7" t="s">
        <v>144</v>
      </c>
      <c r="D8" s="7" t="s">
        <v>145</v>
      </c>
      <c r="E8" s="7" t="s">
        <v>146</v>
      </c>
      <c r="F8" s="7" t="s">
        <v>147</v>
      </c>
    </row>
    <row r="9" spans="1:6" ht="31.5" thickBot="1" x14ac:dyDescent="0.4">
      <c r="A9" s="8" t="s">
        <v>148</v>
      </c>
      <c r="B9" s="18" t="s">
        <v>149</v>
      </c>
      <c r="C9" s="18" t="s">
        <v>150</v>
      </c>
      <c r="D9" s="18" t="s">
        <v>151</v>
      </c>
      <c r="E9" s="18" t="s">
        <v>152</v>
      </c>
      <c r="F9" s="18" t="s">
        <v>153</v>
      </c>
    </row>
  </sheetData>
  <mergeCells count="2">
    <mergeCell ref="A4:A5"/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workbookViewId="0">
      <selection activeCell="F32" sqref="F32"/>
    </sheetView>
  </sheetViews>
  <sheetFormatPr defaultRowHeight="14.5" x14ac:dyDescent="0.35"/>
  <cols>
    <col min="1" max="1" width="34.81640625" customWidth="1"/>
  </cols>
  <sheetData>
    <row r="1" spans="1:2" ht="33" customHeight="1" x14ac:dyDescent="0.35">
      <c r="A1" s="49" t="s">
        <v>61</v>
      </c>
      <c r="B1" s="51" t="s">
        <v>116</v>
      </c>
    </row>
    <row r="2" spans="1:2" ht="15.5" x14ac:dyDescent="0.35">
      <c r="A2" s="50" t="s">
        <v>125</v>
      </c>
      <c r="B2" s="51">
        <v>1</v>
      </c>
    </row>
    <row r="3" spans="1:2" ht="15.5" x14ac:dyDescent="0.35">
      <c r="A3" s="50" t="s">
        <v>154</v>
      </c>
      <c r="B3" s="51">
        <v>2</v>
      </c>
    </row>
    <row r="4" spans="1:2" ht="15.5" x14ac:dyDescent="0.35">
      <c r="A4" s="52" t="s">
        <v>155</v>
      </c>
      <c r="B4" s="51">
        <v>3</v>
      </c>
    </row>
    <row r="5" spans="1:2" ht="15.5" x14ac:dyDescent="0.35">
      <c r="A5" s="50" t="s">
        <v>156</v>
      </c>
      <c r="B5" s="51">
        <v>4</v>
      </c>
    </row>
    <row r="6" spans="1:2" ht="31" x14ac:dyDescent="0.35">
      <c r="A6" s="50" t="s">
        <v>157</v>
      </c>
      <c r="B6" s="51">
        <v>5</v>
      </c>
    </row>
    <row r="7" spans="1:2" ht="15.5" x14ac:dyDescent="0.35">
      <c r="A7" s="50" t="s">
        <v>158</v>
      </c>
      <c r="B7" s="51" t="s">
        <v>159</v>
      </c>
    </row>
    <row r="9" spans="1:2" ht="31" x14ac:dyDescent="0.35">
      <c r="A9" s="49" t="s">
        <v>62</v>
      </c>
      <c r="B9" s="51" t="s">
        <v>116</v>
      </c>
    </row>
    <row r="10" spans="1:2" ht="31" x14ac:dyDescent="0.35">
      <c r="A10" s="50" t="s">
        <v>137</v>
      </c>
      <c r="B10" s="51">
        <v>1</v>
      </c>
    </row>
    <row r="11" spans="1:2" ht="31" x14ac:dyDescent="0.35">
      <c r="A11" s="50" t="s">
        <v>138</v>
      </c>
      <c r="B11" s="51">
        <v>2</v>
      </c>
    </row>
    <row r="12" spans="1:2" ht="31" x14ac:dyDescent="0.35">
      <c r="A12" s="50" t="s">
        <v>139</v>
      </c>
      <c r="B12" s="51">
        <v>3</v>
      </c>
    </row>
    <row r="13" spans="1:2" ht="15.5" x14ac:dyDescent="0.35">
      <c r="A13" s="50" t="s">
        <v>140</v>
      </c>
      <c r="B13" s="51">
        <v>4</v>
      </c>
    </row>
    <row r="14" spans="1:2" ht="15.5" x14ac:dyDescent="0.35">
      <c r="A14" s="50" t="s">
        <v>141</v>
      </c>
      <c r="B14" s="51">
        <v>5</v>
      </c>
    </row>
    <row r="15" spans="1:2" ht="15.5" x14ac:dyDescent="0.35">
      <c r="A15" s="50" t="s">
        <v>158</v>
      </c>
      <c r="B15" s="51" t="s">
        <v>159</v>
      </c>
    </row>
    <row r="17" spans="1:2" ht="31" x14ac:dyDescent="0.35">
      <c r="A17" s="49" t="s">
        <v>63</v>
      </c>
      <c r="B17" s="51" t="s">
        <v>116</v>
      </c>
    </row>
    <row r="18" spans="1:2" ht="15.5" x14ac:dyDescent="0.35">
      <c r="A18" s="69" t="s">
        <v>160</v>
      </c>
      <c r="B18" s="51">
        <v>0.5</v>
      </c>
    </row>
    <row r="19" spans="1:2" ht="15.5" x14ac:dyDescent="0.35">
      <c r="A19" s="69" t="s">
        <v>161</v>
      </c>
      <c r="B19" s="51">
        <v>1</v>
      </c>
    </row>
    <row r="20" spans="1:2" ht="15.5" x14ac:dyDescent="0.35">
      <c r="A20" s="69" t="s">
        <v>162</v>
      </c>
      <c r="B20" s="51">
        <v>2</v>
      </c>
    </row>
    <row r="21" spans="1:2" ht="15.5" x14ac:dyDescent="0.35">
      <c r="A21" s="69" t="s">
        <v>163</v>
      </c>
      <c r="B21" s="51">
        <v>3</v>
      </c>
    </row>
    <row r="22" spans="1:2" ht="15.5" x14ac:dyDescent="0.35">
      <c r="A22" s="69" t="s">
        <v>164</v>
      </c>
      <c r="B22" s="51">
        <v>4</v>
      </c>
    </row>
    <row r="23" spans="1:2" ht="15.5" x14ac:dyDescent="0.35">
      <c r="A23" s="69" t="s">
        <v>165</v>
      </c>
      <c r="B23" s="51">
        <v>5</v>
      </c>
    </row>
    <row r="24" spans="1:2" ht="15.5" x14ac:dyDescent="0.35">
      <c r="A24" s="50" t="s">
        <v>158</v>
      </c>
      <c r="B24" s="51" t="s">
        <v>159</v>
      </c>
    </row>
    <row r="26" spans="1:2" ht="31" x14ac:dyDescent="0.35">
      <c r="A26" s="49" t="s">
        <v>64</v>
      </c>
      <c r="B26" s="51" t="s">
        <v>116</v>
      </c>
    </row>
    <row r="27" spans="1:2" ht="31" x14ac:dyDescent="0.35">
      <c r="A27" s="50" t="s">
        <v>166</v>
      </c>
      <c r="B27" s="51">
        <v>0.5</v>
      </c>
    </row>
    <row r="28" spans="1:2" ht="31" x14ac:dyDescent="0.35">
      <c r="A28" s="50" t="s">
        <v>167</v>
      </c>
      <c r="B28" s="51">
        <v>1</v>
      </c>
    </row>
    <row r="29" spans="1:2" ht="15.5" x14ac:dyDescent="0.35">
      <c r="A29" s="50" t="s">
        <v>144</v>
      </c>
      <c r="B29" s="51">
        <v>2</v>
      </c>
    </row>
    <row r="30" spans="1:2" ht="46.5" x14ac:dyDescent="0.35">
      <c r="A30" s="50" t="s">
        <v>145</v>
      </c>
      <c r="B30" s="51">
        <v>3</v>
      </c>
    </row>
    <row r="31" spans="1:2" ht="46.5" x14ac:dyDescent="0.35">
      <c r="A31" s="50" t="s">
        <v>146</v>
      </c>
      <c r="B31" s="51">
        <v>4</v>
      </c>
    </row>
    <row r="32" spans="1:2" ht="46.5" x14ac:dyDescent="0.35">
      <c r="A32" s="50" t="s">
        <v>147</v>
      </c>
      <c r="B32" s="51">
        <v>5</v>
      </c>
    </row>
    <row r="33" spans="1:2" ht="15.5" x14ac:dyDescent="0.35">
      <c r="A33" s="96" t="s">
        <v>158</v>
      </c>
      <c r="B33" s="97" t="s">
        <v>159</v>
      </c>
    </row>
    <row r="35" spans="1:2" ht="46.5" x14ac:dyDescent="0.35">
      <c r="A35" s="49" t="s">
        <v>80</v>
      </c>
      <c r="B35" s="51" t="s">
        <v>116</v>
      </c>
    </row>
    <row r="36" spans="1:2" ht="31" x14ac:dyDescent="0.35">
      <c r="A36" s="50" t="s">
        <v>168</v>
      </c>
      <c r="B36" s="51">
        <v>1</v>
      </c>
    </row>
    <row r="37" spans="1:2" ht="31" x14ac:dyDescent="0.35">
      <c r="A37" s="50" t="s">
        <v>169</v>
      </c>
      <c r="B37" s="51">
        <v>2</v>
      </c>
    </row>
    <row r="38" spans="1:2" ht="31" x14ac:dyDescent="0.35">
      <c r="A38" s="52" t="s">
        <v>170</v>
      </c>
      <c r="B38" s="51">
        <v>3</v>
      </c>
    </row>
    <row r="39" spans="1:2" ht="46.5" x14ac:dyDescent="0.35">
      <c r="A39" s="50" t="s">
        <v>171</v>
      </c>
      <c r="B39" s="51">
        <v>4</v>
      </c>
    </row>
    <row r="40" spans="1:2" ht="46.5" x14ac:dyDescent="0.35">
      <c r="A40" s="50" t="s">
        <v>172</v>
      </c>
      <c r="B40" s="51">
        <v>5</v>
      </c>
    </row>
    <row r="41" spans="1:2" ht="15.5" x14ac:dyDescent="0.35">
      <c r="A41" s="50" t="s">
        <v>158</v>
      </c>
      <c r="B41" s="51" t="s">
        <v>159</v>
      </c>
    </row>
    <row r="43" spans="1:2" ht="15.5" x14ac:dyDescent="0.35">
      <c r="A43" s="49" t="s">
        <v>81</v>
      </c>
      <c r="B43" s="51" t="s">
        <v>116</v>
      </c>
    </row>
    <row r="44" spans="1:2" ht="15.5" x14ac:dyDescent="0.35">
      <c r="A44" s="69" t="s">
        <v>131</v>
      </c>
      <c r="B44" s="51">
        <v>1</v>
      </c>
    </row>
    <row r="45" spans="1:2" ht="15.5" x14ac:dyDescent="0.35">
      <c r="A45" s="69" t="s">
        <v>132</v>
      </c>
      <c r="B45" s="51">
        <v>2</v>
      </c>
    </row>
    <row r="46" spans="1:2" ht="15.5" x14ac:dyDescent="0.35">
      <c r="A46" s="69" t="s">
        <v>133</v>
      </c>
      <c r="B46" s="51">
        <v>3</v>
      </c>
    </row>
    <row r="47" spans="1:2" ht="15.5" x14ac:dyDescent="0.35">
      <c r="A47" s="69" t="s">
        <v>134</v>
      </c>
      <c r="B47" s="51">
        <v>4</v>
      </c>
    </row>
    <row r="48" spans="1:2" ht="15.5" x14ac:dyDescent="0.35">
      <c r="A48" s="69" t="s">
        <v>135</v>
      </c>
      <c r="B48" s="51">
        <v>5</v>
      </c>
    </row>
    <row r="49" spans="1:2" ht="15.5" x14ac:dyDescent="0.35">
      <c r="A49" s="50" t="s">
        <v>158</v>
      </c>
      <c r="B49" s="51" t="s">
        <v>159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I15"/>
  <sheetViews>
    <sheetView workbookViewId="0"/>
  </sheetViews>
  <sheetFormatPr defaultColWidth="9.1796875" defaultRowHeight="18.5" x14ac:dyDescent="0.45"/>
  <cols>
    <col min="1" max="1" width="9.1796875" style="19"/>
    <col min="2" max="2" width="11.54296875" style="19" customWidth="1"/>
    <col min="3" max="4" width="16.453125" style="19" customWidth="1"/>
    <col min="5" max="5" width="15.453125" style="19" customWidth="1"/>
    <col min="6" max="6" width="15.26953125" style="19" customWidth="1"/>
    <col min="7" max="7" width="14.26953125" style="19" customWidth="1"/>
    <col min="8" max="8" width="9.1796875" style="19"/>
    <col min="9" max="9" width="21.26953125" style="19" customWidth="1"/>
    <col min="10" max="16384" width="9.1796875" style="19"/>
  </cols>
  <sheetData>
    <row r="1" spans="2:9" ht="19" thickBot="1" x14ac:dyDescent="0.5"/>
    <row r="2" spans="2:9" ht="19" thickBot="1" x14ac:dyDescent="0.5">
      <c r="B2" s="44" t="s">
        <v>173</v>
      </c>
      <c r="C2" s="45"/>
    </row>
    <row r="3" spans="2:9" ht="19" thickBot="1" x14ac:dyDescent="0.5">
      <c r="B3" s="46">
        <v>1</v>
      </c>
      <c r="C3" s="47" t="s">
        <v>32</v>
      </c>
    </row>
    <row r="4" spans="2:9" ht="19" thickBot="1" x14ac:dyDescent="0.5">
      <c r="B4" s="46">
        <v>2</v>
      </c>
      <c r="C4" s="47" t="s">
        <v>34</v>
      </c>
    </row>
    <row r="5" spans="2:9" ht="19" thickBot="1" x14ac:dyDescent="0.5">
      <c r="B5" s="46">
        <v>3</v>
      </c>
      <c r="C5" s="47" t="s">
        <v>35</v>
      </c>
    </row>
    <row r="6" spans="2:9" ht="19" thickBot="1" x14ac:dyDescent="0.5">
      <c r="B6" s="46">
        <v>4</v>
      </c>
      <c r="C6" s="47" t="s">
        <v>37</v>
      </c>
    </row>
    <row r="7" spans="2:9" ht="19" thickBot="1" x14ac:dyDescent="0.5">
      <c r="B7" s="46">
        <v>5</v>
      </c>
      <c r="C7" s="47" t="s">
        <v>38</v>
      </c>
    </row>
    <row r="8" spans="2:9" ht="19" thickBot="1" x14ac:dyDescent="0.5"/>
    <row r="9" spans="2:9" x14ac:dyDescent="0.45">
      <c r="B9" s="20" t="s">
        <v>174</v>
      </c>
      <c r="C9" s="150">
        <v>1</v>
      </c>
      <c r="D9" s="150">
        <v>2</v>
      </c>
      <c r="E9" s="150">
        <v>3</v>
      </c>
      <c r="F9" s="150">
        <v>4</v>
      </c>
      <c r="G9" s="152">
        <v>5</v>
      </c>
      <c r="H9" s="148"/>
      <c r="I9" s="148"/>
    </row>
    <row r="10" spans="2:9" ht="19" thickBot="1" x14ac:dyDescent="0.5">
      <c r="B10" s="21" t="s">
        <v>175</v>
      </c>
      <c r="C10" s="151"/>
      <c r="D10" s="151"/>
      <c r="E10" s="151"/>
      <c r="F10" s="151"/>
      <c r="G10" s="153"/>
      <c r="H10" s="148"/>
      <c r="I10" s="149"/>
    </row>
    <row r="11" spans="2:9" ht="19" thickBot="1" x14ac:dyDescent="0.5">
      <c r="B11" s="22">
        <v>1</v>
      </c>
      <c r="C11" s="23" t="s">
        <v>176</v>
      </c>
      <c r="D11" s="23">
        <v>1.4</v>
      </c>
      <c r="E11" s="24" t="s">
        <v>177</v>
      </c>
      <c r="F11" s="24">
        <v>2</v>
      </c>
      <c r="G11" s="25">
        <v>2.2000000000000002</v>
      </c>
      <c r="H11" s="26"/>
      <c r="I11" s="27" t="s">
        <v>178</v>
      </c>
    </row>
    <row r="12" spans="2:9" ht="19" thickBot="1" x14ac:dyDescent="0.5">
      <c r="B12" s="22">
        <v>2</v>
      </c>
      <c r="C12" s="23" t="s">
        <v>179</v>
      </c>
      <c r="D12" s="24">
        <v>2</v>
      </c>
      <c r="E12" s="24" t="s">
        <v>180</v>
      </c>
      <c r="F12" s="28" t="s">
        <v>181</v>
      </c>
      <c r="G12" s="29">
        <v>3.2</v>
      </c>
      <c r="H12" s="26"/>
      <c r="I12" s="30" t="s">
        <v>182</v>
      </c>
    </row>
    <row r="13" spans="2:9" ht="19" thickBot="1" x14ac:dyDescent="0.5">
      <c r="B13" s="22">
        <v>3</v>
      </c>
      <c r="C13" s="24" t="s">
        <v>177</v>
      </c>
      <c r="D13" s="24" t="s">
        <v>180</v>
      </c>
      <c r="E13" s="28">
        <v>3</v>
      </c>
      <c r="F13" s="31" t="s">
        <v>183</v>
      </c>
      <c r="G13" s="32">
        <v>3.9</v>
      </c>
      <c r="H13" s="26"/>
      <c r="I13" s="33" t="s">
        <v>184</v>
      </c>
    </row>
    <row r="14" spans="2:9" ht="19" thickBot="1" x14ac:dyDescent="0.5">
      <c r="B14" s="22">
        <v>4</v>
      </c>
      <c r="C14" s="24">
        <v>2</v>
      </c>
      <c r="D14" s="28">
        <v>8</v>
      </c>
      <c r="E14" s="31" t="s">
        <v>183</v>
      </c>
      <c r="F14" s="31">
        <v>4</v>
      </c>
      <c r="G14" s="34" t="s">
        <v>185</v>
      </c>
      <c r="H14" s="26"/>
      <c r="I14" s="35" t="s">
        <v>186</v>
      </c>
    </row>
    <row r="15" spans="2:9" ht="19" thickBot="1" x14ac:dyDescent="0.5">
      <c r="B15" s="36">
        <v>5</v>
      </c>
      <c r="C15" s="37" t="s">
        <v>187</v>
      </c>
      <c r="D15" s="38">
        <v>3</v>
      </c>
      <c r="E15" s="39">
        <v>3</v>
      </c>
      <c r="F15" s="40" t="s">
        <v>185</v>
      </c>
      <c r="G15" s="41">
        <v>5</v>
      </c>
      <c r="H15" s="42"/>
      <c r="I15" s="43" t="s">
        <v>188</v>
      </c>
    </row>
  </sheetData>
  <mergeCells count="7">
    <mergeCell ref="H9:H10"/>
    <mergeCell ref="I9:I10"/>
    <mergeCell ref="C9:C10"/>
    <mergeCell ref="D9:D10"/>
    <mergeCell ref="E9:E10"/>
    <mergeCell ref="F9:F10"/>
    <mergeCell ref="G9:G1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630"/>
  <sheetViews>
    <sheetView zoomScale="110" zoomScaleNormal="110" workbookViewId="0">
      <pane ySplit="1" topLeftCell="A2" activePane="bottomLeft" state="frozen"/>
      <selection pane="bottomLeft" activeCell="A49" sqref="A49:XFD49"/>
    </sheetView>
  </sheetViews>
  <sheetFormatPr defaultColWidth="9.1796875" defaultRowHeight="14.5" x14ac:dyDescent="0.35"/>
  <cols>
    <col min="1" max="1" width="42.26953125" style="48" bestFit="1" customWidth="1"/>
    <col min="2" max="2" width="13.1796875" style="48" bestFit="1" customWidth="1"/>
    <col min="3" max="4" width="15.7265625" style="48" bestFit="1" customWidth="1"/>
    <col min="5" max="5" width="9.81640625" style="48" bestFit="1" customWidth="1"/>
    <col min="6" max="6" width="14.1796875" style="48" customWidth="1"/>
    <col min="7" max="8" width="12.26953125" style="48" bestFit="1" customWidth="1"/>
    <col min="9" max="9" width="12.81640625" style="48" bestFit="1" customWidth="1"/>
    <col min="10" max="10" width="8.1796875" style="48" hidden="1" customWidth="1"/>
    <col min="11" max="11" width="9.81640625" style="48" hidden="1" customWidth="1"/>
    <col min="12" max="12" width="7.7265625" style="48" hidden="1" customWidth="1"/>
    <col min="13" max="13" width="7.81640625" style="48" hidden="1" customWidth="1"/>
    <col min="14" max="14" width="11.81640625" style="48" hidden="1" customWidth="1"/>
    <col min="15" max="16384" width="9.1796875" style="48"/>
  </cols>
  <sheetData>
    <row r="1" spans="1:14" ht="58" x14ac:dyDescent="0.35">
      <c r="A1" s="2"/>
      <c r="B1" s="2" t="s">
        <v>70</v>
      </c>
      <c r="C1" s="2" t="s">
        <v>189</v>
      </c>
      <c r="D1" s="2" t="s">
        <v>190</v>
      </c>
      <c r="E1" s="2" t="s">
        <v>191</v>
      </c>
      <c r="F1" s="2" t="s">
        <v>192</v>
      </c>
      <c r="G1" s="2" t="s">
        <v>193</v>
      </c>
      <c r="H1" s="2" t="s">
        <v>194</v>
      </c>
      <c r="I1" s="2" t="s">
        <v>195</v>
      </c>
      <c r="J1" s="48" t="s">
        <v>196</v>
      </c>
      <c r="K1" s="48" t="s">
        <v>197</v>
      </c>
      <c r="L1" s="48" t="s">
        <v>198</v>
      </c>
      <c r="M1" s="48" t="s">
        <v>199</v>
      </c>
      <c r="N1" s="48" t="s">
        <v>200</v>
      </c>
    </row>
    <row r="2" spans="1:14" x14ac:dyDescent="0.35">
      <c r="A2" s="102" t="s">
        <v>60</v>
      </c>
      <c r="B2" s="103" t="s">
        <v>116</v>
      </c>
      <c r="C2" s="103" t="s">
        <v>116</v>
      </c>
      <c r="D2" s="103" t="s">
        <v>116</v>
      </c>
      <c r="E2" s="103" t="s">
        <v>116</v>
      </c>
      <c r="F2" s="103" t="s">
        <v>116</v>
      </c>
      <c r="G2" s="103" t="s">
        <v>116</v>
      </c>
      <c r="H2" s="103" t="s">
        <v>116</v>
      </c>
    </row>
    <row r="3" spans="1:14" x14ac:dyDescent="0.35">
      <c r="A3" s="99" t="s">
        <v>201</v>
      </c>
      <c r="B3" s="76">
        <v>3</v>
      </c>
      <c r="C3" s="72">
        <v>101</v>
      </c>
      <c r="D3" s="73">
        <f>IF(C3="NA", "NA", IF(C3&lt; 0.013,1,IF(C3&lt;=0.13,2,IF(C3&lt;=1.3,3,IF(C3&lt;=13,4,IF(C3&gt;13,5))))))</f>
        <v>5</v>
      </c>
      <c r="E3" s="73">
        <v>2.0000000000000001E-4</v>
      </c>
      <c r="F3" s="73">
        <v>15</v>
      </c>
      <c r="G3" s="74">
        <f>(E3/F3)</f>
        <v>1.3333333333333333E-5</v>
      </c>
      <c r="H3" s="73">
        <f>IF(G3="NA","NA",IF(G3&lt;0.1,1,IF(G3&lt;=0.5,2,IF(G3&lt;=1,3,IF(G3&lt;=2,4,IF(G3&gt;2,5))))))</f>
        <v>1</v>
      </c>
      <c r="I3" s="48" t="s">
        <v>202</v>
      </c>
      <c r="J3" s="48">
        <v>120</v>
      </c>
      <c r="K3" s="75">
        <f>SUM(J3*7.500616827042)</f>
        <v>900.07401924504006</v>
      </c>
      <c r="L3" s="48">
        <v>44.052999999999997</v>
      </c>
      <c r="M3" s="48">
        <v>0.186</v>
      </c>
      <c r="N3" s="48">
        <f>SUM((M3*L3)/24.5)</f>
        <v>0.33444318367346931</v>
      </c>
    </row>
    <row r="4" spans="1:14" x14ac:dyDescent="0.35">
      <c r="A4" s="99" t="s">
        <v>203</v>
      </c>
      <c r="B4" s="76">
        <v>3</v>
      </c>
      <c r="C4" s="72">
        <v>1.5</v>
      </c>
      <c r="D4" s="73">
        <f t="shared" ref="D4:D67" si="0">IF(C4="NA", "NA", IF(C4&lt; 0.013,1,IF(C4&lt;=0.13,2,IF(C4&lt;=1.3,3,IF(C4&lt;=13,4,IF(C4&gt;13,5))))))</f>
        <v>4</v>
      </c>
      <c r="E4" s="73">
        <v>2.5</v>
      </c>
      <c r="F4" s="73">
        <v>25</v>
      </c>
      <c r="G4" s="74">
        <f t="shared" ref="G4:G67" si="1">(E4/F4)</f>
        <v>0.1</v>
      </c>
      <c r="H4" s="73">
        <f t="shared" ref="H4:H67" si="2">IF(G4="NA","NA",IF(G4&lt;0.1,1,IF(G4&lt;=0.5,2,IF(G4&lt;=1,3,IF(G4&lt;=2,4,IF(G4&gt;2,5))))))</f>
        <v>2</v>
      </c>
      <c r="I4" s="48" t="s">
        <v>202</v>
      </c>
      <c r="J4" s="48">
        <v>2.0699999999999998</v>
      </c>
      <c r="K4" s="75">
        <f t="shared" ref="K4:K68" si="3">SUM(J4*7.500616827042)</f>
        <v>15.52627683197694</v>
      </c>
      <c r="L4" s="48">
        <v>60.052</v>
      </c>
    </row>
    <row r="5" spans="1:14" x14ac:dyDescent="0.35">
      <c r="A5" s="99" t="s">
        <v>204</v>
      </c>
      <c r="B5" s="76">
        <v>3</v>
      </c>
      <c r="C5" s="72">
        <v>0.5</v>
      </c>
      <c r="D5" s="73">
        <f t="shared" si="0"/>
        <v>3</v>
      </c>
      <c r="E5" s="73">
        <v>0.6</v>
      </c>
      <c r="F5" s="73">
        <v>21</v>
      </c>
      <c r="G5" s="74">
        <f t="shared" si="1"/>
        <v>2.8571428571428571E-2</v>
      </c>
      <c r="H5" s="73">
        <f t="shared" si="2"/>
        <v>1</v>
      </c>
      <c r="I5" s="48" t="s">
        <v>202</v>
      </c>
      <c r="J5" s="48">
        <v>0.68</v>
      </c>
      <c r="K5" s="75">
        <f t="shared" si="3"/>
        <v>5.10041944238856</v>
      </c>
      <c r="L5" s="48">
        <v>102.089</v>
      </c>
    </row>
    <row r="6" spans="1:14" x14ac:dyDescent="0.35">
      <c r="A6" s="99" t="s">
        <v>205</v>
      </c>
      <c r="B6" s="76">
        <v>2</v>
      </c>
      <c r="C6" s="72">
        <v>24</v>
      </c>
      <c r="D6" s="73">
        <f t="shared" si="0"/>
        <v>5</v>
      </c>
      <c r="E6" s="73">
        <v>48</v>
      </c>
      <c r="F6" s="73">
        <v>1780</v>
      </c>
      <c r="G6" s="74">
        <f t="shared" si="1"/>
        <v>2.6966292134831461E-2</v>
      </c>
      <c r="H6" s="73">
        <f t="shared" si="2"/>
        <v>1</v>
      </c>
      <c r="I6" s="48" t="s">
        <v>202</v>
      </c>
      <c r="J6" s="48">
        <v>30.8</v>
      </c>
      <c r="K6" s="75">
        <f t="shared" si="3"/>
        <v>231.01899827289361</v>
      </c>
      <c r="L6" s="48">
        <v>58.079000000000001</v>
      </c>
    </row>
    <row r="7" spans="1:14" x14ac:dyDescent="0.35">
      <c r="A7" s="99" t="s">
        <v>206</v>
      </c>
      <c r="B7" s="76">
        <v>3</v>
      </c>
      <c r="C7" s="77">
        <v>3.0000000000000001E-3</v>
      </c>
      <c r="D7" s="73">
        <f t="shared" si="0"/>
        <v>1</v>
      </c>
      <c r="E7" s="74">
        <v>10.421020408163265</v>
      </c>
      <c r="F7" s="73">
        <v>1.67</v>
      </c>
      <c r="G7" s="74">
        <f t="shared" si="1"/>
        <v>6.2401319809360869</v>
      </c>
      <c r="H7" s="73">
        <f t="shared" si="2"/>
        <v>5</v>
      </c>
      <c r="I7" s="48" t="s">
        <v>202</v>
      </c>
      <c r="K7" s="75">
        <f t="shared" si="3"/>
        <v>0</v>
      </c>
      <c r="L7" s="48">
        <v>85.105000000000004</v>
      </c>
      <c r="M7" s="48">
        <v>3</v>
      </c>
      <c r="N7" s="48">
        <f>SUM((M7*L7)/24.5)</f>
        <v>10.421020408163265</v>
      </c>
    </row>
    <row r="8" spans="1:14" x14ac:dyDescent="0.35">
      <c r="A8" s="99" t="s">
        <v>207</v>
      </c>
      <c r="B8" s="76">
        <v>2</v>
      </c>
      <c r="C8" s="72">
        <v>9.6999999999999993</v>
      </c>
      <c r="D8" s="73">
        <f t="shared" si="0"/>
        <v>4</v>
      </c>
      <c r="E8" s="73">
        <v>70</v>
      </c>
      <c r="F8" s="73">
        <v>67</v>
      </c>
      <c r="G8" s="74">
        <f t="shared" si="1"/>
        <v>1.044776119402985</v>
      </c>
      <c r="H8" s="73">
        <f t="shared" si="2"/>
        <v>4</v>
      </c>
      <c r="I8" s="48" t="s">
        <v>202</v>
      </c>
      <c r="J8" s="48">
        <v>11.9</v>
      </c>
      <c r="K8" s="75">
        <f t="shared" si="3"/>
        <v>89.25734024179981</v>
      </c>
      <c r="L8" s="48">
        <v>41.052</v>
      </c>
    </row>
    <row r="9" spans="1:14" x14ac:dyDescent="0.35">
      <c r="A9" s="99" t="s">
        <v>208</v>
      </c>
      <c r="B9" s="76">
        <v>2</v>
      </c>
      <c r="C9" s="107">
        <v>5.2999999999999999E-2</v>
      </c>
      <c r="D9" s="73">
        <f t="shared" si="0"/>
        <v>2</v>
      </c>
      <c r="E9" s="74">
        <v>479.12478775510203</v>
      </c>
      <c r="F9" s="73">
        <v>49</v>
      </c>
      <c r="G9" s="74">
        <f t="shared" si="1"/>
        <v>9.7780568929612652</v>
      </c>
      <c r="H9" s="73">
        <f t="shared" si="2"/>
        <v>5</v>
      </c>
      <c r="I9" s="48" t="s">
        <v>202</v>
      </c>
      <c r="J9" s="48">
        <v>4.9000000000000002E-2</v>
      </c>
      <c r="K9" s="75">
        <f t="shared" si="3"/>
        <v>0.36753022452505801</v>
      </c>
      <c r="L9" s="48">
        <v>120.149</v>
      </c>
      <c r="N9" s="48">
        <f>SUM((M9*L9)/24.5)</f>
        <v>0</v>
      </c>
    </row>
    <row r="10" spans="1:14" x14ac:dyDescent="0.35">
      <c r="A10" s="99" t="s">
        <v>209</v>
      </c>
      <c r="B10" s="76">
        <v>3</v>
      </c>
      <c r="C10" s="72">
        <v>5.3E-3</v>
      </c>
      <c r="D10" s="73">
        <f t="shared" si="0"/>
        <v>1</v>
      </c>
      <c r="E10" s="73" t="s">
        <v>159</v>
      </c>
      <c r="F10" s="73">
        <v>14</v>
      </c>
      <c r="G10" s="73" t="s">
        <v>159</v>
      </c>
      <c r="H10" s="73" t="str">
        <f t="shared" si="2"/>
        <v>NA</v>
      </c>
      <c r="I10" s="48" t="s">
        <v>202</v>
      </c>
      <c r="J10" s="48">
        <v>3.0000000000000001E-3</v>
      </c>
      <c r="K10" s="75">
        <f t="shared" si="3"/>
        <v>2.2501850481126E-2</v>
      </c>
      <c r="L10" s="48">
        <v>345.65300000000002</v>
      </c>
    </row>
    <row r="11" spans="1:14" x14ac:dyDescent="0.35">
      <c r="A11" s="99" t="s">
        <v>210</v>
      </c>
      <c r="B11" s="76">
        <v>2</v>
      </c>
      <c r="C11" s="72">
        <v>29</v>
      </c>
      <c r="D11" s="73">
        <f t="shared" si="0"/>
        <v>5</v>
      </c>
      <c r="E11" s="73">
        <v>0.05</v>
      </c>
      <c r="F11" s="73">
        <v>0.23</v>
      </c>
      <c r="G11" s="74">
        <f t="shared" si="1"/>
        <v>0.21739130434782608</v>
      </c>
      <c r="H11" s="73">
        <f t="shared" si="2"/>
        <v>2</v>
      </c>
      <c r="I11" s="48" t="s">
        <v>202</v>
      </c>
      <c r="J11" s="48">
        <v>36.200000000000003</v>
      </c>
      <c r="K11" s="75">
        <f t="shared" si="3"/>
        <v>271.52232913892044</v>
      </c>
      <c r="L11" s="48">
        <v>56.063000000000002</v>
      </c>
    </row>
    <row r="12" spans="1:14" x14ac:dyDescent="0.35">
      <c r="A12" s="99" t="s">
        <v>211</v>
      </c>
      <c r="B12" s="76">
        <v>3</v>
      </c>
      <c r="C12" s="77">
        <v>1E-3</v>
      </c>
      <c r="D12" s="73">
        <f t="shared" si="0"/>
        <v>1</v>
      </c>
      <c r="E12" s="73" t="s">
        <v>159</v>
      </c>
      <c r="F12" s="73">
        <v>0.03</v>
      </c>
      <c r="G12" s="74" t="s">
        <v>159</v>
      </c>
      <c r="H12" s="73" t="str">
        <f t="shared" si="2"/>
        <v>NA</v>
      </c>
      <c r="I12" s="48" t="s">
        <v>202</v>
      </c>
      <c r="K12" s="75">
        <f t="shared" si="3"/>
        <v>0</v>
      </c>
    </row>
    <row r="13" spans="1:14" x14ac:dyDescent="0.35">
      <c r="A13" s="99" t="s">
        <v>212</v>
      </c>
      <c r="B13" s="76">
        <v>3</v>
      </c>
      <c r="C13" s="72">
        <v>4.1000000000000003E-3</v>
      </c>
      <c r="D13" s="73">
        <f t="shared" si="0"/>
        <v>1</v>
      </c>
      <c r="E13" s="73">
        <v>0.3</v>
      </c>
      <c r="F13" s="73">
        <v>5.9</v>
      </c>
      <c r="G13" s="74">
        <f t="shared" si="1"/>
        <v>5.084745762711864E-2</v>
      </c>
      <c r="H13" s="73">
        <f t="shared" si="2"/>
        <v>1</v>
      </c>
      <c r="I13" s="48" t="s">
        <v>202</v>
      </c>
      <c r="J13" s="48">
        <v>0.53</v>
      </c>
      <c r="K13" s="75">
        <f t="shared" si="3"/>
        <v>3.9753269183322604</v>
      </c>
      <c r="L13" s="48">
        <v>72.063000000000002</v>
      </c>
    </row>
    <row r="14" spans="1:14" x14ac:dyDescent="0.35">
      <c r="A14" s="99" t="s">
        <v>213</v>
      </c>
      <c r="B14" s="76">
        <v>4</v>
      </c>
      <c r="C14" s="72">
        <v>11</v>
      </c>
      <c r="D14" s="73">
        <f t="shared" si="0"/>
        <v>4</v>
      </c>
      <c r="E14" s="73">
        <v>8</v>
      </c>
      <c r="F14" s="73">
        <v>4.3</v>
      </c>
      <c r="G14" s="74">
        <f t="shared" si="1"/>
        <v>1.8604651162790697</v>
      </c>
      <c r="H14" s="73">
        <f t="shared" si="2"/>
        <v>4</v>
      </c>
      <c r="I14" s="48" t="s">
        <v>202</v>
      </c>
      <c r="J14" s="48">
        <v>14.1</v>
      </c>
      <c r="K14" s="75">
        <f t="shared" si="3"/>
        <v>105.7586972612922</v>
      </c>
      <c r="L14" s="48">
        <v>53.063000000000002</v>
      </c>
    </row>
    <row r="15" spans="1:14" x14ac:dyDescent="0.35">
      <c r="A15" s="99" t="s">
        <v>214</v>
      </c>
      <c r="B15" s="76">
        <v>2</v>
      </c>
      <c r="C15" s="77" t="s">
        <v>159</v>
      </c>
      <c r="D15" s="73" t="str">
        <f t="shared" si="0"/>
        <v>NA</v>
      </c>
      <c r="E15" s="73" t="s">
        <v>159</v>
      </c>
      <c r="F15" s="73">
        <v>5</v>
      </c>
      <c r="G15" s="74" t="s">
        <v>159</v>
      </c>
      <c r="H15" s="73" t="str">
        <f t="shared" si="2"/>
        <v>NA</v>
      </c>
      <c r="I15" s="48" t="s">
        <v>202</v>
      </c>
      <c r="K15" s="75">
        <f t="shared" si="3"/>
        <v>0</v>
      </c>
    </row>
    <row r="16" spans="1:14" x14ac:dyDescent="0.35">
      <c r="A16" s="99" t="s">
        <v>215</v>
      </c>
      <c r="B16" s="76">
        <v>3</v>
      </c>
      <c r="C16" s="72">
        <v>2.9999999999999997E-4</v>
      </c>
      <c r="D16" s="73">
        <f t="shared" si="0"/>
        <v>1</v>
      </c>
      <c r="E16" s="73" t="s">
        <v>159</v>
      </c>
      <c r="F16" s="73">
        <v>8.8000000000000007</v>
      </c>
      <c r="G16" s="74" t="s">
        <v>159</v>
      </c>
      <c r="H16" s="73" t="str">
        <f t="shared" si="2"/>
        <v>NA</v>
      </c>
      <c r="I16" s="48" t="s">
        <v>202</v>
      </c>
      <c r="J16" s="48">
        <v>0.01</v>
      </c>
      <c r="K16" s="75">
        <f t="shared" si="3"/>
        <v>7.5006168270420004E-2</v>
      </c>
      <c r="L16" s="48">
        <v>108.14100000000001</v>
      </c>
    </row>
    <row r="17" spans="1:14" x14ac:dyDescent="0.35">
      <c r="A17" s="99" t="s">
        <v>216</v>
      </c>
      <c r="B17" s="76">
        <v>3</v>
      </c>
      <c r="C17" s="77">
        <v>9.0000000000000006E-5</v>
      </c>
      <c r="D17" s="73">
        <f t="shared" si="0"/>
        <v>1</v>
      </c>
      <c r="E17" s="74">
        <v>0.25359999999999999</v>
      </c>
      <c r="F17" s="73">
        <v>0.25</v>
      </c>
      <c r="G17" s="74">
        <f t="shared" si="1"/>
        <v>1.0144</v>
      </c>
      <c r="H17" s="73">
        <f t="shared" si="2"/>
        <v>4</v>
      </c>
      <c r="I17" s="48" t="s">
        <v>202</v>
      </c>
      <c r="K17" s="75">
        <f t="shared" si="3"/>
        <v>0</v>
      </c>
    </row>
    <row r="18" spans="1:14" x14ac:dyDescent="0.35">
      <c r="A18" s="99" t="s">
        <v>217</v>
      </c>
      <c r="B18" s="76">
        <v>2</v>
      </c>
      <c r="C18" s="72">
        <v>2.5</v>
      </c>
      <c r="D18" s="73">
        <f t="shared" si="0"/>
        <v>4</v>
      </c>
      <c r="E18" s="73">
        <v>2</v>
      </c>
      <c r="F18" s="73">
        <v>4.8</v>
      </c>
      <c r="G18" s="74">
        <f t="shared" si="1"/>
        <v>0.41666666666666669</v>
      </c>
      <c r="H18" s="73">
        <f t="shared" si="2"/>
        <v>2</v>
      </c>
      <c r="I18" s="48" t="s">
        <v>202</v>
      </c>
      <c r="J18" s="48">
        <v>3.14</v>
      </c>
      <c r="K18" s="75">
        <f t="shared" si="3"/>
        <v>23.551936836911882</v>
      </c>
      <c r="L18" s="48">
        <v>58.079000000000001</v>
      </c>
      <c r="M18" s="48">
        <v>0.47</v>
      </c>
      <c r="N18" s="48">
        <f>SUM((M18*L18)/24.5)</f>
        <v>1.1141685714285714</v>
      </c>
    </row>
    <row r="19" spans="1:14" x14ac:dyDescent="0.35">
      <c r="A19" s="99" t="s">
        <v>218</v>
      </c>
      <c r="B19" s="76">
        <v>3</v>
      </c>
      <c r="C19" s="72">
        <v>39.299999999999997</v>
      </c>
      <c r="D19" s="73">
        <f t="shared" si="0"/>
        <v>5</v>
      </c>
      <c r="E19" s="73">
        <v>1.4</v>
      </c>
      <c r="F19" s="73">
        <v>3</v>
      </c>
      <c r="G19" s="74">
        <f t="shared" si="1"/>
        <v>0.46666666666666662</v>
      </c>
      <c r="H19" s="73">
        <f t="shared" si="2"/>
        <v>2</v>
      </c>
      <c r="I19" s="48" t="s">
        <v>202</v>
      </c>
      <c r="J19" s="48">
        <v>48.9</v>
      </c>
      <c r="K19" s="75">
        <f t="shared" si="3"/>
        <v>366.78016284235377</v>
      </c>
      <c r="L19" s="48">
        <v>76.525000000000006</v>
      </c>
    </row>
    <row r="20" spans="1:14" x14ac:dyDescent="0.35">
      <c r="A20" s="99" t="s">
        <v>219</v>
      </c>
      <c r="B20" s="76">
        <v>3</v>
      </c>
      <c r="C20" s="107">
        <v>0.26664473684209999</v>
      </c>
      <c r="D20" s="73">
        <f t="shared" si="0"/>
        <v>3</v>
      </c>
      <c r="E20" s="73">
        <v>44</v>
      </c>
      <c r="F20" s="73">
        <v>23</v>
      </c>
      <c r="G20" s="74">
        <f t="shared" si="1"/>
        <v>1.9130434782608696</v>
      </c>
      <c r="H20" s="73">
        <f t="shared" si="2"/>
        <v>4</v>
      </c>
      <c r="I20" s="48" t="s">
        <v>202</v>
      </c>
      <c r="K20" s="75">
        <f t="shared" si="3"/>
        <v>0</v>
      </c>
    </row>
    <row r="21" spans="1:14" x14ac:dyDescent="0.35">
      <c r="A21" s="99" t="s">
        <v>220</v>
      </c>
      <c r="B21" s="76">
        <v>2</v>
      </c>
      <c r="C21" s="77">
        <v>0.05</v>
      </c>
      <c r="D21" s="73">
        <f t="shared" si="0"/>
        <v>2</v>
      </c>
      <c r="E21" s="73" t="s">
        <v>159</v>
      </c>
      <c r="F21" s="73">
        <v>12</v>
      </c>
      <c r="G21" s="73" t="s">
        <v>159</v>
      </c>
      <c r="H21" s="73" t="str">
        <f t="shared" si="2"/>
        <v>NA</v>
      </c>
      <c r="I21" s="48" t="s">
        <v>202</v>
      </c>
      <c r="K21" s="75">
        <f t="shared" si="3"/>
        <v>0</v>
      </c>
    </row>
    <row r="22" spans="1:14" x14ac:dyDescent="0.35">
      <c r="A22" s="99" t="s">
        <v>221</v>
      </c>
      <c r="B22" s="76">
        <v>2</v>
      </c>
      <c r="C22" s="77" t="s">
        <v>159</v>
      </c>
      <c r="D22" s="73" t="str">
        <f t="shared" si="0"/>
        <v>NA</v>
      </c>
      <c r="E22" s="73" t="s">
        <v>159</v>
      </c>
      <c r="F22" s="73">
        <v>10</v>
      </c>
      <c r="G22" s="73" t="s">
        <v>159</v>
      </c>
      <c r="H22" s="73" t="str">
        <f t="shared" si="2"/>
        <v>NA</v>
      </c>
      <c r="I22" s="48" t="s">
        <v>202</v>
      </c>
      <c r="K22" s="75">
        <f t="shared" si="3"/>
        <v>0</v>
      </c>
    </row>
    <row r="23" spans="1:14" x14ac:dyDescent="0.35">
      <c r="A23" s="99" t="s">
        <v>222</v>
      </c>
      <c r="B23" s="76">
        <v>3</v>
      </c>
      <c r="C23" s="77" t="s">
        <v>159</v>
      </c>
      <c r="D23" s="73" t="str">
        <f t="shared" si="0"/>
        <v>NA</v>
      </c>
      <c r="E23" s="74" t="s">
        <v>159</v>
      </c>
      <c r="F23" s="73">
        <v>5</v>
      </c>
      <c r="G23" s="74" t="s">
        <v>159</v>
      </c>
      <c r="H23" s="73" t="str">
        <f t="shared" si="2"/>
        <v>NA</v>
      </c>
      <c r="I23" s="48" t="s">
        <v>202</v>
      </c>
      <c r="K23" s="75">
        <f t="shared" si="3"/>
        <v>0</v>
      </c>
    </row>
    <row r="24" spans="1:14" x14ac:dyDescent="0.35">
      <c r="A24" s="99" t="s">
        <v>223</v>
      </c>
      <c r="B24" s="76">
        <v>3</v>
      </c>
      <c r="C24" s="77" t="s">
        <v>159</v>
      </c>
      <c r="D24" s="73" t="str">
        <f t="shared" si="0"/>
        <v>NA</v>
      </c>
      <c r="E24" s="73" t="s">
        <v>159</v>
      </c>
      <c r="F24" s="73">
        <v>5</v>
      </c>
      <c r="G24" s="73" t="s">
        <v>159</v>
      </c>
      <c r="H24" s="73" t="str">
        <f t="shared" si="2"/>
        <v>NA</v>
      </c>
      <c r="I24" s="48" t="s">
        <v>202</v>
      </c>
      <c r="K24" s="75">
        <f t="shared" si="3"/>
        <v>0</v>
      </c>
    </row>
    <row r="25" spans="1:14" x14ac:dyDescent="0.35">
      <c r="A25" s="99" t="s">
        <v>224</v>
      </c>
      <c r="B25" s="76">
        <v>2</v>
      </c>
      <c r="C25" s="77" t="s">
        <v>159</v>
      </c>
      <c r="D25" s="73" t="str">
        <f t="shared" si="0"/>
        <v>NA</v>
      </c>
      <c r="E25" s="73" t="s">
        <v>159</v>
      </c>
      <c r="F25" s="73">
        <v>2</v>
      </c>
      <c r="G25" s="73" t="s">
        <v>159</v>
      </c>
      <c r="H25" s="73" t="str">
        <f t="shared" si="2"/>
        <v>NA</v>
      </c>
      <c r="I25" s="48" t="s">
        <v>202</v>
      </c>
      <c r="K25" s="75">
        <f t="shared" si="3"/>
        <v>0</v>
      </c>
    </row>
    <row r="26" spans="1:14" x14ac:dyDescent="0.35">
      <c r="A26" s="99" t="s">
        <v>225</v>
      </c>
      <c r="B26" s="76">
        <v>2</v>
      </c>
      <c r="C26" s="77" t="s">
        <v>159</v>
      </c>
      <c r="D26" s="73" t="str">
        <f t="shared" si="0"/>
        <v>NA</v>
      </c>
      <c r="E26" s="74" t="s">
        <v>159</v>
      </c>
      <c r="F26" s="73">
        <v>2</v>
      </c>
      <c r="G26" s="74" t="s">
        <v>159</v>
      </c>
      <c r="H26" s="73" t="str">
        <f t="shared" si="2"/>
        <v>NA</v>
      </c>
      <c r="I26" s="48" t="s">
        <v>202</v>
      </c>
      <c r="K26" s="75">
        <f t="shared" si="3"/>
        <v>0</v>
      </c>
    </row>
    <row r="27" spans="1:14" x14ac:dyDescent="0.35">
      <c r="A27" s="99" t="s">
        <v>226</v>
      </c>
      <c r="B27" s="76">
        <v>3</v>
      </c>
      <c r="C27" s="77" t="s">
        <v>159</v>
      </c>
      <c r="D27" s="73" t="str">
        <f t="shared" si="0"/>
        <v>NA</v>
      </c>
      <c r="E27" s="73" t="s">
        <v>159</v>
      </c>
      <c r="F27" s="73">
        <v>10</v>
      </c>
      <c r="G27" s="73" t="s">
        <v>159</v>
      </c>
      <c r="H27" s="73" t="str">
        <f t="shared" si="2"/>
        <v>NA</v>
      </c>
      <c r="I27" s="48" t="s">
        <v>202</v>
      </c>
      <c r="K27" s="75">
        <f t="shared" si="3"/>
        <v>0</v>
      </c>
    </row>
    <row r="28" spans="1:14" x14ac:dyDescent="0.35">
      <c r="A28" s="99" t="s">
        <v>227</v>
      </c>
      <c r="B28" s="76">
        <v>2</v>
      </c>
      <c r="C28" s="77">
        <v>0.8</v>
      </c>
      <c r="D28" s="73">
        <f t="shared" si="0"/>
        <v>3</v>
      </c>
      <c r="E28" s="73" t="s">
        <v>159</v>
      </c>
      <c r="F28" s="73">
        <v>1.9</v>
      </c>
      <c r="G28" s="73" t="s">
        <v>159</v>
      </c>
      <c r="H28" s="73" t="str">
        <f t="shared" si="2"/>
        <v>NA</v>
      </c>
      <c r="I28" s="48" t="s">
        <v>202</v>
      </c>
      <c r="K28" s="75">
        <f t="shared" si="3"/>
        <v>0</v>
      </c>
    </row>
    <row r="29" spans="1:14" x14ac:dyDescent="0.35">
      <c r="A29" s="99" t="s">
        <v>228</v>
      </c>
      <c r="B29" s="76">
        <v>3</v>
      </c>
      <c r="C29" s="77" t="s">
        <v>159</v>
      </c>
      <c r="D29" s="73" t="str">
        <f t="shared" si="0"/>
        <v>NA</v>
      </c>
      <c r="E29" s="74" t="s">
        <v>159</v>
      </c>
      <c r="F29" s="73">
        <v>0.2</v>
      </c>
      <c r="G29" s="74" t="s">
        <v>159</v>
      </c>
      <c r="H29" s="73" t="str">
        <f t="shared" si="2"/>
        <v>NA</v>
      </c>
      <c r="I29" s="48" t="s">
        <v>202</v>
      </c>
      <c r="K29" s="75">
        <f t="shared" si="3"/>
        <v>0</v>
      </c>
    </row>
    <row r="30" spans="1:14" x14ac:dyDescent="0.35">
      <c r="A30" s="99" t="s">
        <v>229</v>
      </c>
      <c r="B30" s="76">
        <v>3</v>
      </c>
      <c r="C30" s="77">
        <v>1013</v>
      </c>
      <c r="D30" s="73">
        <f t="shared" si="0"/>
        <v>5</v>
      </c>
      <c r="E30" s="73">
        <v>0.03</v>
      </c>
      <c r="F30" s="73">
        <v>17</v>
      </c>
      <c r="G30" s="74">
        <f t="shared" si="1"/>
        <v>1.764705882352941E-3</v>
      </c>
      <c r="H30" s="73">
        <f t="shared" si="2"/>
        <v>1</v>
      </c>
      <c r="I30" s="48" t="s">
        <v>202</v>
      </c>
      <c r="K30" s="75">
        <f t="shared" si="3"/>
        <v>0</v>
      </c>
    </row>
    <row r="31" spans="1:14" x14ac:dyDescent="0.35">
      <c r="A31" s="99" t="s">
        <v>230</v>
      </c>
      <c r="B31" s="76">
        <v>2</v>
      </c>
      <c r="C31" s="77" t="s">
        <v>159</v>
      </c>
      <c r="D31" s="73" t="str">
        <f t="shared" si="0"/>
        <v>NA</v>
      </c>
      <c r="E31" s="73" t="s">
        <v>159</v>
      </c>
      <c r="F31" s="73">
        <v>10</v>
      </c>
      <c r="G31" s="74" t="s">
        <v>159</v>
      </c>
      <c r="H31" s="73" t="str">
        <f t="shared" si="2"/>
        <v>NA</v>
      </c>
      <c r="I31" s="48" t="s">
        <v>202</v>
      </c>
      <c r="K31" s="75">
        <f t="shared" si="3"/>
        <v>0</v>
      </c>
    </row>
    <row r="32" spans="1:14" x14ac:dyDescent="0.35">
      <c r="A32" s="99" t="s">
        <v>231</v>
      </c>
      <c r="B32" s="76">
        <v>4</v>
      </c>
      <c r="C32" s="77" t="s">
        <v>159</v>
      </c>
      <c r="D32" s="73" t="str">
        <f t="shared" si="0"/>
        <v>NA</v>
      </c>
      <c r="E32" s="73" t="s">
        <v>159</v>
      </c>
      <c r="F32" s="73">
        <v>0.01</v>
      </c>
      <c r="G32" s="74" t="s">
        <v>159</v>
      </c>
      <c r="H32" s="73" t="str">
        <f t="shared" si="2"/>
        <v>NA</v>
      </c>
      <c r="I32" s="48" t="s">
        <v>202</v>
      </c>
      <c r="K32" s="75">
        <f t="shared" si="3"/>
        <v>0</v>
      </c>
    </row>
    <row r="33" spans="1:12" x14ac:dyDescent="0.35">
      <c r="A33" s="99" t="s">
        <v>232</v>
      </c>
      <c r="B33" s="76">
        <v>2</v>
      </c>
      <c r="C33" s="77" t="s">
        <v>159</v>
      </c>
      <c r="D33" s="73" t="str">
        <f t="shared" si="0"/>
        <v>NA</v>
      </c>
      <c r="E33" s="73" t="s">
        <v>159</v>
      </c>
      <c r="F33" s="73">
        <v>10</v>
      </c>
      <c r="G33" s="74" t="s">
        <v>159</v>
      </c>
      <c r="H33" s="73" t="str">
        <f t="shared" si="2"/>
        <v>NA</v>
      </c>
      <c r="I33" s="48" t="s">
        <v>202</v>
      </c>
      <c r="K33" s="75">
        <f t="shared" si="3"/>
        <v>0</v>
      </c>
    </row>
    <row r="34" spans="1:12" x14ac:dyDescent="0.35">
      <c r="A34" s="99" t="s">
        <v>233</v>
      </c>
      <c r="B34" s="76">
        <v>2</v>
      </c>
      <c r="C34" s="77">
        <v>0.53328947368419999</v>
      </c>
      <c r="D34" s="73">
        <f t="shared" si="0"/>
        <v>3</v>
      </c>
      <c r="E34" s="73">
        <v>2.6499999999999999E-2</v>
      </c>
      <c r="F34" s="73">
        <v>532</v>
      </c>
      <c r="G34" s="74">
        <f t="shared" si="1"/>
        <v>4.9812030075187969E-5</v>
      </c>
      <c r="H34" s="73">
        <f t="shared" si="2"/>
        <v>1</v>
      </c>
      <c r="I34" s="48" t="s">
        <v>202</v>
      </c>
      <c r="K34" s="75">
        <f t="shared" si="3"/>
        <v>0</v>
      </c>
    </row>
    <row r="35" spans="1:12" x14ac:dyDescent="0.35">
      <c r="A35" s="99" t="s">
        <v>234</v>
      </c>
      <c r="B35" s="76">
        <v>2</v>
      </c>
      <c r="C35" s="77">
        <v>0.93</v>
      </c>
      <c r="D35" s="73">
        <f t="shared" si="0"/>
        <v>3</v>
      </c>
      <c r="E35" s="73">
        <v>1.0699999999999999E-2</v>
      </c>
      <c r="F35" s="73">
        <v>665</v>
      </c>
      <c r="G35" s="74">
        <f t="shared" si="1"/>
        <v>1.6090225563909775E-5</v>
      </c>
      <c r="H35" s="73">
        <f t="shared" si="2"/>
        <v>1</v>
      </c>
      <c r="I35" s="48" t="s">
        <v>202</v>
      </c>
      <c r="K35" s="75">
        <f t="shared" si="3"/>
        <v>0</v>
      </c>
    </row>
    <row r="36" spans="1:12" x14ac:dyDescent="0.35">
      <c r="A36" s="99" t="s">
        <v>235</v>
      </c>
      <c r="B36" s="76">
        <v>3</v>
      </c>
      <c r="C36" s="72">
        <v>0.04</v>
      </c>
      <c r="D36" s="73">
        <f t="shared" si="0"/>
        <v>2</v>
      </c>
      <c r="E36" s="73">
        <v>2.0000000000000001E-4</v>
      </c>
      <c r="F36" s="73">
        <v>7.6</v>
      </c>
      <c r="G36" s="74" t="s">
        <v>159</v>
      </c>
      <c r="H36" s="73" t="str">
        <f t="shared" si="2"/>
        <v>NA</v>
      </c>
      <c r="I36" s="48" t="s">
        <v>202</v>
      </c>
      <c r="J36" s="48">
        <v>0.09</v>
      </c>
      <c r="K36" s="75">
        <f t="shared" si="3"/>
        <v>0.67505551443377998</v>
      </c>
      <c r="L36" s="48">
        <v>73.108999999999995</v>
      </c>
    </row>
    <row r="37" spans="1:12" x14ac:dyDescent="0.35">
      <c r="A37" s="99" t="s">
        <v>236</v>
      </c>
      <c r="B37" s="76">
        <v>3</v>
      </c>
      <c r="C37" s="77">
        <v>1.3332236842110001E-2</v>
      </c>
      <c r="D37" s="73">
        <f t="shared" si="0"/>
        <v>2</v>
      </c>
      <c r="E37" s="73" t="s">
        <v>159</v>
      </c>
      <c r="F37" s="73">
        <v>0.5</v>
      </c>
      <c r="G37" s="74" t="s">
        <v>159</v>
      </c>
      <c r="H37" s="73" t="str">
        <f t="shared" si="2"/>
        <v>NA</v>
      </c>
      <c r="I37" s="48" t="s">
        <v>202</v>
      </c>
      <c r="K37" s="75">
        <f t="shared" si="3"/>
        <v>0</v>
      </c>
    </row>
    <row r="38" spans="1:12" x14ac:dyDescent="0.35">
      <c r="A38" s="99" t="s">
        <v>237</v>
      </c>
      <c r="B38" s="76">
        <v>3</v>
      </c>
      <c r="C38" s="77" t="s">
        <v>159</v>
      </c>
      <c r="D38" s="73" t="str">
        <f t="shared" si="0"/>
        <v>NA</v>
      </c>
      <c r="E38" s="73" t="s">
        <v>159</v>
      </c>
      <c r="F38" s="73">
        <v>0.5</v>
      </c>
      <c r="G38" s="74" t="s">
        <v>159</v>
      </c>
      <c r="H38" s="73" t="str">
        <f t="shared" si="2"/>
        <v>NA</v>
      </c>
      <c r="I38" s="48" t="s">
        <v>202</v>
      </c>
      <c r="K38" s="75">
        <f t="shared" si="3"/>
        <v>0</v>
      </c>
    </row>
    <row r="39" spans="1:12" x14ac:dyDescent="0.35">
      <c r="A39" s="99" t="s">
        <v>238</v>
      </c>
      <c r="B39" s="76">
        <v>4</v>
      </c>
      <c r="C39" s="77" t="s">
        <v>159</v>
      </c>
      <c r="D39" s="73" t="str">
        <f t="shared" si="0"/>
        <v>NA</v>
      </c>
      <c r="E39" s="73" t="s">
        <v>159</v>
      </c>
      <c r="F39" s="73">
        <v>0.5</v>
      </c>
      <c r="G39" s="74" t="s">
        <v>159</v>
      </c>
      <c r="H39" s="73" t="str">
        <f t="shared" si="2"/>
        <v>NA</v>
      </c>
      <c r="I39" s="48" t="s">
        <v>202</v>
      </c>
      <c r="K39" s="75">
        <f t="shared" si="3"/>
        <v>0</v>
      </c>
    </row>
    <row r="40" spans="1:12" ht="29" x14ac:dyDescent="0.35">
      <c r="A40" s="99" t="s">
        <v>239</v>
      </c>
      <c r="B40" s="76">
        <v>5</v>
      </c>
      <c r="C40" s="77" t="s">
        <v>159</v>
      </c>
      <c r="D40" s="73" t="str">
        <f t="shared" si="0"/>
        <v>NA</v>
      </c>
      <c r="E40" s="73" t="s">
        <v>159</v>
      </c>
      <c r="F40" s="73">
        <v>0.01</v>
      </c>
      <c r="G40" s="74" t="s">
        <v>159</v>
      </c>
      <c r="H40" s="73" t="str">
        <f t="shared" si="2"/>
        <v>NA</v>
      </c>
      <c r="I40" s="48" t="s">
        <v>240</v>
      </c>
      <c r="K40" s="75">
        <f t="shared" si="3"/>
        <v>0</v>
      </c>
    </row>
    <row r="41" spans="1:12" x14ac:dyDescent="0.35">
      <c r="A41" s="99" t="s">
        <v>241</v>
      </c>
      <c r="B41" s="76">
        <v>5</v>
      </c>
      <c r="C41" s="77">
        <v>1043</v>
      </c>
      <c r="D41" s="73">
        <f t="shared" si="0"/>
        <v>5</v>
      </c>
      <c r="E41" s="73">
        <v>0.8</v>
      </c>
      <c r="F41" s="73">
        <v>5</v>
      </c>
      <c r="G41" s="74">
        <f t="shared" si="1"/>
        <v>0.16</v>
      </c>
      <c r="H41" s="73">
        <f t="shared" si="2"/>
        <v>2</v>
      </c>
      <c r="I41" s="48" t="s">
        <v>202</v>
      </c>
      <c r="K41" s="75">
        <f t="shared" si="3"/>
        <v>0</v>
      </c>
    </row>
    <row r="42" spans="1:12" x14ac:dyDescent="0.35">
      <c r="A42" s="99" t="s">
        <v>242</v>
      </c>
      <c r="B42" s="76">
        <v>5</v>
      </c>
      <c r="C42" s="77" t="s">
        <v>159</v>
      </c>
      <c r="D42" s="73" t="str">
        <f t="shared" si="0"/>
        <v>NA</v>
      </c>
      <c r="E42" s="73" t="s">
        <v>159</v>
      </c>
      <c r="F42" s="73" t="s">
        <v>243</v>
      </c>
      <c r="G42" s="74" t="s">
        <v>159</v>
      </c>
      <c r="H42" s="73" t="str">
        <f t="shared" si="2"/>
        <v>NA</v>
      </c>
      <c r="I42" s="48" t="s">
        <v>240</v>
      </c>
      <c r="K42" s="75">
        <f t="shared" si="3"/>
        <v>0</v>
      </c>
    </row>
    <row r="43" spans="1:12" x14ac:dyDescent="0.35">
      <c r="A43" s="99" t="s">
        <v>244</v>
      </c>
      <c r="B43" s="76">
        <v>5</v>
      </c>
      <c r="C43" s="77" t="s">
        <v>159</v>
      </c>
      <c r="D43" s="73" t="str">
        <f t="shared" si="0"/>
        <v>NA</v>
      </c>
      <c r="E43" s="73" t="s">
        <v>159</v>
      </c>
      <c r="F43" s="73">
        <v>5</v>
      </c>
      <c r="G43" s="74" t="s">
        <v>159</v>
      </c>
      <c r="H43" s="73" t="str">
        <f t="shared" si="2"/>
        <v>NA</v>
      </c>
      <c r="I43" s="48" t="s">
        <v>240</v>
      </c>
      <c r="K43" s="75">
        <f t="shared" si="3"/>
        <v>0</v>
      </c>
    </row>
    <row r="44" spans="1:12" x14ac:dyDescent="0.35">
      <c r="A44" s="99" t="s">
        <v>245</v>
      </c>
      <c r="B44" s="76">
        <v>2</v>
      </c>
      <c r="C44" s="77">
        <v>0</v>
      </c>
      <c r="D44" s="73">
        <f t="shared" si="0"/>
        <v>1</v>
      </c>
      <c r="E44" s="73" t="s">
        <v>159</v>
      </c>
      <c r="F44" s="73">
        <v>5</v>
      </c>
      <c r="G44" s="74" t="s">
        <v>159</v>
      </c>
      <c r="H44" s="73" t="str">
        <f t="shared" si="2"/>
        <v>NA</v>
      </c>
      <c r="I44" s="48" t="s">
        <v>202</v>
      </c>
      <c r="K44" s="75">
        <f t="shared" si="3"/>
        <v>0</v>
      </c>
    </row>
    <row r="45" spans="1:12" x14ac:dyDescent="0.35">
      <c r="A45" s="99" t="s">
        <v>246</v>
      </c>
      <c r="B45" s="76">
        <v>3</v>
      </c>
      <c r="C45" s="77">
        <v>1.0000000000000001E-5</v>
      </c>
      <c r="D45" s="73">
        <f t="shared" si="0"/>
        <v>1</v>
      </c>
      <c r="E45" s="73" t="s">
        <v>159</v>
      </c>
      <c r="F45" s="73">
        <v>0.2</v>
      </c>
      <c r="G45" s="74" t="s">
        <v>159</v>
      </c>
      <c r="H45" s="73" t="str">
        <f t="shared" si="2"/>
        <v>NA</v>
      </c>
      <c r="I45" s="48" t="s">
        <v>202</v>
      </c>
      <c r="K45" s="75">
        <f t="shared" si="3"/>
        <v>0</v>
      </c>
    </row>
    <row r="46" spans="1:12" x14ac:dyDescent="0.35">
      <c r="A46" s="99" t="s">
        <v>247</v>
      </c>
      <c r="B46" s="76">
        <v>2</v>
      </c>
      <c r="C46" s="77" t="s">
        <v>159</v>
      </c>
      <c r="D46" s="73" t="str">
        <f t="shared" si="0"/>
        <v>NA</v>
      </c>
      <c r="E46" s="73" t="s">
        <v>159</v>
      </c>
      <c r="F46" s="73">
        <v>0.5</v>
      </c>
      <c r="G46" s="74" t="s">
        <v>159</v>
      </c>
      <c r="H46" s="73" t="str">
        <f t="shared" si="2"/>
        <v>NA</v>
      </c>
      <c r="I46" s="48" t="s">
        <v>202</v>
      </c>
      <c r="K46" s="75">
        <f t="shared" si="3"/>
        <v>0</v>
      </c>
    </row>
    <row r="47" spans="1:12" x14ac:dyDescent="0.35">
      <c r="A47" s="99" t="s">
        <v>248</v>
      </c>
      <c r="B47" s="76">
        <v>2</v>
      </c>
      <c r="C47" s="77" t="s">
        <v>159</v>
      </c>
      <c r="D47" s="73" t="str">
        <f t="shared" si="0"/>
        <v>NA</v>
      </c>
      <c r="E47" s="73" t="s">
        <v>159</v>
      </c>
      <c r="F47" s="73">
        <v>10</v>
      </c>
      <c r="G47" s="74" t="s">
        <v>159</v>
      </c>
      <c r="H47" s="73" t="str">
        <f t="shared" si="2"/>
        <v>NA</v>
      </c>
      <c r="I47" s="48" t="s">
        <v>202</v>
      </c>
      <c r="K47" s="75">
        <f t="shared" si="3"/>
        <v>0</v>
      </c>
    </row>
    <row r="48" spans="1:12" x14ac:dyDescent="0.35">
      <c r="A48" s="99" t="s">
        <v>249</v>
      </c>
      <c r="B48" s="76">
        <v>4</v>
      </c>
      <c r="C48" s="77">
        <v>1.3332236842110001E-6</v>
      </c>
      <c r="D48" s="73">
        <f t="shared" si="0"/>
        <v>1</v>
      </c>
      <c r="E48" s="73" t="s">
        <v>159</v>
      </c>
      <c r="F48" s="73">
        <v>10</v>
      </c>
      <c r="G48" s="74" t="s">
        <v>159</v>
      </c>
      <c r="H48" s="73" t="str">
        <f t="shared" si="2"/>
        <v>NA</v>
      </c>
      <c r="I48" s="48" t="s">
        <v>202</v>
      </c>
      <c r="K48" s="75">
        <f t="shared" si="3"/>
        <v>0</v>
      </c>
    </row>
    <row r="49" spans="1:14" x14ac:dyDescent="0.35">
      <c r="A49" s="99" t="s">
        <v>250</v>
      </c>
      <c r="B49" s="76">
        <v>5</v>
      </c>
      <c r="C49" s="72">
        <v>10</v>
      </c>
      <c r="D49" s="73">
        <f t="shared" si="0"/>
        <v>4</v>
      </c>
      <c r="E49" s="73">
        <v>4.5</v>
      </c>
      <c r="F49" s="73">
        <v>3.18</v>
      </c>
      <c r="G49" s="74">
        <f t="shared" si="1"/>
        <v>1.4150943396226414</v>
      </c>
      <c r="H49" s="73">
        <f t="shared" si="2"/>
        <v>4</v>
      </c>
      <c r="I49" s="48" t="s">
        <v>240</v>
      </c>
      <c r="J49" s="48">
        <v>0.16900000000000001</v>
      </c>
      <c r="K49" s="75">
        <f t="shared" si="3"/>
        <v>1.2676042437700981</v>
      </c>
      <c r="L49" s="48">
        <v>78.111999999999995</v>
      </c>
    </row>
    <row r="50" spans="1:14" x14ac:dyDescent="0.35">
      <c r="A50" s="99" t="s">
        <v>251</v>
      </c>
      <c r="B50" s="76">
        <v>2</v>
      </c>
      <c r="C50" s="77">
        <v>0.1</v>
      </c>
      <c r="D50" s="73">
        <f t="shared" si="0"/>
        <v>2</v>
      </c>
      <c r="E50" s="73" t="s">
        <v>159</v>
      </c>
      <c r="F50" s="73">
        <v>5</v>
      </c>
      <c r="G50" s="74" t="s">
        <v>159</v>
      </c>
      <c r="H50" s="73" t="str">
        <f t="shared" si="2"/>
        <v>NA</v>
      </c>
      <c r="I50" s="48" t="s">
        <v>202</v>
      </c>
      <c r="K50" s="75">
        <f t="shared" si="3"/>
        <v>0</v>
      </c>
    </row>
    <row r="51" spans="1:14" x14ac:dyDescent="0.35">
      <c r="A51" s="99" t="s">
        <v>252</v>
      </c>
      <c r="B51" s="76">
        <v>3</v>
      </c>
      <c r="C51" s="77">
        <v>0.12</v>
      </c>
      <c r="D51" s="73">
        <f t="shared" si="0"/>
        <v>2</v>
      </c>
      <c r="E51" s="73">
        <v>0.23499999999999999</v>
      </c>
      <c r="F51" s="73">
        <v>5.2</v>
      </c>
      <c r="G51" s="74">
        <f t="shared" si="1"/>
        <v>4.5192307692307691E-2</v>
      </c>
      <c r="H51" s="73">
        <f t="shared" si="2"/>
        <v>1</v>
      </c>
      <c r="I51" s="48" t="s">
        <v>202</v>
      </c>
      <c r="K51" s="75">
        <f t="shared" si="3"/>
        <v>0</v>
      </c>
      <c r="M51" s="48">
        <v>3.4000000000000002E-2</v>
      </c>
    </row>
    <row r="52" spans="1:14" x14ac:dyDescent="0.35">
      <c r="A52" s="99" t="s">
        <v>253</v>
      </c>
      <c r="B52" s="76">
        <v>5</v>
      </c>
      <c r="C52" s="77" t="s">
        <v>159</v>
      </c>
      <c r="D52" s="73" t="str">
        <f t="shared" si="0"/>
        <v>NA</v>
      </c>
      <c r="E52" s="73" t="s">
        <v>159</v>
      </c>
      <c r="F52" s="73">
        <v>2E-3</v>
      </c>
      <c r="G52" s="74" t="s">
        <v>159</v>
      </c>
      <c r="H52" s="73" t="str">
        <f t="shared" si="2"/>
        <v>NA</v>
      </c>
      <c r="I52" s="48" t="s">
        <v>202</v>
      </c>
      <c r="K52" s="75">
        <f t="shared" si="3"/>
        <v>0</v>
      </c>
    </row>
    <row r="53" spans="1:14" x14ac:dyDescent="0.35">
      <c r="A53" s="99" t="s">
        <v>254</v>
      </c>
      <c r="B53" s="76">
        <v>3</v>
      </c>
      <c r="C53" s="77">
        <v>1.9E-3</v>
      </c>
      <c r="D53" s="73">
        <f t="shared" si="0"/>
        <v>1</v>
      </c>
      <c r="E53" s="73">
        <v>6.1999999999999998E-3</v>
      </c>
      <c r="F53" s="73">
        <v>1.3</v>
      </c>
      <c r="G53" s="74">
        <f t="shared" si="1"/>
        <v>4.7692307692307687E-3</v>
      </c>
      <c r="H53" s="73">
        <f t="shared" si="2"/>
        <v>1</v>
      </c>
      <c r="I53" s="48" t="s">
        <v>202</v>
      </c>
      <c r="K53" s="75">
        <f t="shared" si="3"/>
        <v>0</v>
      </c>
      <c r="M53" s="48">
        <v>9.2999999999999992E-3</v>
      </c>
    </row>
    <row r="54" spans="1:14" x14ac:dyDescent="0.35">
      <c r="A54" s="99" t="s">
        <v>255</v>
      </c>
      <c r="B54" s="76">
        <v>2</v>
      </c>
      <c r="C54" s="77" t="s">
        <v>159</v>
      </c>
      <c r="D54" s="73" t="str">
        <f t="shared" si="0"/>
        <v>NA</v>
      </c>
      <c r="E54" s="73" t="s">
        <v>159</v>
      </c>
      <c r="F54" s="73">
        <v>10</v>
      </c>
      <c r="G54" s="74" t="s">
        <v>159</v>
      </c>
      <c r="H54" s="73" t="str">
        <f t="shared" si="2"/>
        <v>NA</v>
      </c>
      <c r="I54" s="48" t="s">
        <v>202</v>
      </c>
      <c r="K54" s="75">
        <f t="shared" si="3"/>
        <v>0</v>
      </c>
    </row>
    <row r="55" spans="1:14" x14ac:dyDescent="0.35">
      <c r="A55" s="99" t="s">
        <v>256</v>
      </c>
      <c r="B55" s="76">
        <v>2</v>
      </c>
      <c r="C55" s="77" t="s">
        <v>159</v>
      </c>
      <c r="D55" s="73" t="str">
        <f t="shared" si="0"/>
        <v>NA</v>
      </c>
      <c r="E55" s="73" t="s">
        <v>159</v>
      </c>
      <c r="F55" s="73">
        <v>5</v>
      </c>
      <c r="G55" s="74" t="s">
        <v>159</v>
      </c>
      <c r="H55" s="73" t="str">
        <f t="shared" si="2"/>
        <v>NA</v>
      </c>
      <c r="I55" s="48" t="s">
        <v>202</v>
      </c>
      <c r="K55" s="75">
        <f t="shared" si="3"/>
        <v>0</v>
      </c>
    </row>
    <row r="56" spans="1:14" x14ac:dyDescent="0.35">
      <c r="A56" s="99" t="s">
        <v>257</v>
      </c>
      <c r="B56" s="76">
        <v>3</v>
      </c>
      <c r="C56" s="77" t="s">
        <v>159</v>
      </c>
      <c r="D56" s="73" t="str">
        <f t="shared" si="0"/>
        <v>NA</v>
      </c>
      <c r="E56" s="73" t="s">
        <v>159</v>
      </c>
      <c r="F56" s="73">
        <v>1</v>
      </c>
      <c r="G56" s="74" t="s">
        <v>159</v>
      </c>
      <c r="H56" s="73" t="str">
        <f t="shared" si="2"/>
        <v>NA</v>
      </c>
      <c r="I56" s="48" t="s">
        <v>202</v>
      </c>
      <c r="K56" s="75">
        <f t="shared" si="3"/>
        <v>0</v>
      </c>
    </row>
    <row r="57" spans="1:14" x14ac:dyDescent="0.35">
      <c r="A57" s="99" t="s">
        <v>258</v>
      </c>
      <c r="B57" s="76">
        <v>3</v>
      </c>
      <c r="C57" s="77" t="s">
        <v>159</v>
      </c>
      <c r="D57" s="73" t="str">
        <f t="shared" si="0"/>
        <v>NA</v>
      </c>
      <c r="E57" s="73" t="s">
        <v>159</v>
      </c>
      <c r="F57" s="73">
        <v>5</v>
      </c>
      <c r="G57" s="74" t="s">
        <v>159</v>
      </c>
      <c r="H57" s="73" t="str">
        <f t="shared" si="2"/>
        <v>NA</v>
      </c>
      <c r="I57" s="48" t="s">
        <v>202</v>
      </c>
      <c r="K57" s="75">
        <f t="shared" si="3"/>
        <v>0</v>
      </c>
    </row>
    <row r="58" spans="1:14" x14ac:dyDescent="0.35">
      <c r="A58" s="99" t="s">
        <v>259</v>
      </c>
      <c r="B58" s="76">
        <v>3</v>
      </c>
      <c r="C58" s="77" t="s">
        <v>159</v>
      </c>
      <c r="D58" s="73" t="str">
        <f t="shared" si="0"/>
        <v>NA</v>
      </c>
      <c r="E58" s="73" t="s">
        <v>159</v>
      </c>
      <c r="F58" s="73">
        <v>1</v>
      </c>
      <c r="G58" s="74" t="s">
        <v>159</v>
      </c>
      <c r="H58" s="73" t="str">
        <f t="shared" si="2"/>
        <v>NA</v>
      </c>
      <c r="I58" s="48" t="s">
        <v>202</v>
      </c>
      <c r="K58" s="75">
        <f t="shared" si="3"/>
        <v>0</v>
      </c>
    </row>
    <row r="59" spans="1:14" x14ac:dyDescent="0.35">
      <c r="A59" s="99" t="s">
        <v>260</v>
      </c>
      <c r="B59" s="76">
        <v>2</v>
      </c>
      <c r="C59" s="77" t="s">
        <v>159</v>
      </c>
      <c r="D59" s="73" t="str">
        <f t="shared" si="0"/>
        <v>NA</v>
      </c>
      <c r="E59" s="73" t="s">
        <v>159</v>
      </c>
      <c r="F59" s="73">
        <v>10</v>
      </c>
      <c r="G59" s="74" t="s">
        <v>159</v>
      </c>
      <c r="H59" s="73" t="str">
        <f t="shared" si="2"/>
        <v>NA</v>
      </c>
      <c r="I59" s="48" t="s">
        <v>202</v>
      </c>
      <c r="K59" s="75">
        <f t="shared" si="3"/>
        <v>0</v>
      </c>
    </row>
    <row r="60" spans="1:14" x14ac:dyDescent="0.35">
      <c r="A60" s="99" t="s">
        <v>261</v>
      </c>
      <c r="B60" s="76">
        <v>2</v>
      </c>
      <c r="C60" s="77" t="s">
        <v>159</v>
      </c>
      <c r="D60" s="73" t="str">
        <f t="shared" si="0"/>
        <v>NA</v>
      </c>
      <c r="E60" s="73" t="s">
        <v>159</v>
      </c>
      <c r="F60" s="73">
        <v>3.33</v>
      </c>
      <c r="G60" s="74" t="s">
        <v>159</v>
      </c>
      <c r="H60" s="73" t="str">
        <f t="shared" si="2"/>
        <v>NA</v>
      </c>
      <c r="I60" s="48" t="s">
        <v>202</v>
      </c>
      <c r="K60" s="75">
        <f t="shared" si="3"/>
        <v>0</v>
      </c>
    </row>
    <row r="61" spans="1:14" x14ac:dyDescent="0.25">
      <c r="A61" s="99" t="s">
        <v>262</v>
      </c>
      <c r="B61" s="76">
        <v>4</v>
      </c>
      <c r="C61" s="109">
        <v>50</v>
      </c>
      <c r="D61" s="73">
        <f t="shared" si="0"/>
        <v>5</v>
      </c>
      <c r="E61" s="74">
        <v>4.5</v>
      </c>
      <c r="F61" s="73">
        <v>0.93300000000000005</v>
      </c>
      <c r="G61" s="74">
        <f t="shared" si="1"/>
        <v>4.823151125401929</v>
      </c>
      <c r="H61" s="73">
        <f t="shared" si="2"/>
        <v>5</v>
      </c>
      <c r="I61" s="48" t="s">
        <v>202</v>
      </c>
      <c r="K61" s="75">
        <f t="shared" si="3"/>
        <v>0</v>
      </c>
      <c r="M61" s="48">
        <v>1.5</v>
      </c>
    </row>
    <row r="62" spans="1:14" x14ac:dyDescent="0.35">
      <c r="A62" s="99" t="s">
        <v>263</v>
      </c>
      <c r="B62" s="76">
        <v>2</v>
      </c>
      <c r="C62" s="77">
        <v>0</v>
      </c>
      <c r="D62" s="73">
        <f t="shared" si="0"/>
        <v>1</v>
      </c>
      <c r="E62" s="73" t="s">
        <v>159</v>
      </c>
      <c r="F62" s="73">
        <v>10</v>
      </c>
      <c r="G62" s="74" t="s">
        <v>159</v>
      </c>
      <c r="H62" s="73" t="str">
        <f t="shared" si="2"/>
        <v>NA</v>
      </c>
      <c r="I62" s="48" t="s">
        <v>202</v>
      </c>
      <c r="K62" s="75">
        <f t="shared" si="3"/>
        <v>0</v>
      </c>
    </row>
    <row r="63" spans="1:14" x14ac:dyDescent="0.35">
      <c r="A63" s="99" t="s">
        <v>264</v>
      </c>
      <c r="B63" s="76">
        <v>5</v>
      </c>
      <c r="C63" s="78">
        <v>23.3</v>
      </c>
      <c r="D63" s="73">
        <f t="shared" si="0"/>
        <v>5</v>
      </c>
      <c r="E63" s="73">
        <v>0.3</v>
      </c>
      <c r="F63" s="73">
        <v>0.66</v>
      </c>
      <c r="G63" s="74">
        <f t="shared" si="1"/>
        <v>0.45454545454545453</v>
      </c>
      <c r="H63" s="73">
        <f t="shared" si="2"/>
        <v>2</v>
      </c>
      <c r="I63" s="48" t="s">
        <v>202</v>
      </c>
      <c r="J63" s="48">
        <v>28.2</v>
      </c>
      <c r="K63" s="75">
        <f t="shared" si="3"/>
        <v>211.5173945225844</v>
      </c>
      <c r="L63" s="48">
        <v>159.80799999999999</v>
      </c>
      <c r="M63" s="48">
        <v>0.66</v>
      </c>
      <c r="N63" s="48">
        <f>SUM((M63*L63)/24.5)</f>
        <v>4.3050318367346936</v>
      </c>
    </row>
    <row r="64" spans="1:14" x14ac:dyDescent="0.35">
      <c r="A64" s="100" t="s">
        <v>265</v>
      </c>
      <c r="B64" s="76">
        <v>4</v>
      </c>
      <c r="C64" s="77">
        <v>44</v>
      </c>
      <c r="D64" s="73">
        <f t="shared" si="0"/>
        <v>5</v>
      </c>
      <c r="E64" s="73" t="s">
        <v>159</v>
      </c>
      <c r="F64" s="48">
        <v>0.72</v>
      </c>
      <c r="G64" s="74" t="s">
        <v>159</v>
      </c>
      <c r="H64" s="73" t="str">
        <f t="shared" si="2"/>
        <v>NA</v>
      </c>
      <c r="I64" s="48" t="s">
        <v>202</v>
      </c>
      <c r="K64" s="75">
        <f t="shared" si="3"/>
        <v>0</v>
      </c>
    </row>
    <row r="65" spans="1:14" x14ac:dyDescent="0.35">
      <c r="A65" s="99" t="s">
        <v>266</v>
      </c>
      <c r="B65" s="76">
        <v>3</v>
      </c>
      <c r="C65" s="78">
        <v>0.7</v>
      </c>
      <c r="D65" s="73">
        <f t="shared" si="0"/>
        <v>3</v>
      </c>
      <c r="E65" s="74">
        <v>5300</v>
      </c>
      <c r="F65" s="73">
        <v>5.2</v>
      </c>
      <c r="G65" s="74">
        <f t="shared" si="1"/>
        <v>1019.2307692307692</v>
      </c>
      <c r="H65" s="73">
        <f t="shared" si="2"/>
        <v>5</v>
      </c>
      <c r="I65" s="48" t="s">
        <v>202</v>
      </c>
      <c r="J65" s="48">
        <v>0.72599999999999998</v>
      </c>
      <c r="K65" s="75">
        <f t="shared" si="3"/>
        <v>5.445447816432492</v>
      </c>
      <c r="L65" s="48">
        <v>252.73099999999999</v>
      </c>
      <c r="M65" s="48">
        <v>0.44700000000000001</v>
      </c>
      <c r="N65" s="48">
        <f>SUM((M65*L65)/24.5)</f>
        <v>4.611051306122449</v>
      </c>
    </row>
    <row r="66" spans="1:14" x14ac:dyDescent="0.35">
      <c r="A66" s="99" t="s">
        <v>267</v>
      </c>
      <c r="B66" s="76">
        <v>4</v>
      </c>
      <c r="C66" s="77">
        <v>245</v>
      </c>
      <c r="D66" s="73">
        <f t="shared" si="0"/>
        <v>5</v>
      </c>
      <c r="E66" s="73">
        <v>0.4</v>
      </c>
      <c r="F66" s="73">
        <v>4.4000000000000004</v>
      </c>
      <c r="G66" s="74">
        <f t="shared" si="1"/>
        <v>9.0909090909090912E-2</v>
      </c>
      <c r="H66" s="73">
        <f t="shared" si="2"/>
        <v>1</v>
      </c>
      <c r="I66" s="48" t="s">
        <v>202</v>
      </c>
      <c r="K66" s="75">
        <f t="shared" si="3"/>
        <v>0</v>
      </c>
    </row>
    <row r="67" spans="1:14" x14ac:dyDescent="0.35">
      <c r="A67" s="99" t="s">
        <v>268</v>
      </c>
      <c r="B67" s="76">
        <v>1</v>
      </c>
      <c r="C67" s="77">
        <v>213</v>
      </c>
      <c r="D67" s="73">
        <f t="shared" si="0"/>
        <v>5</v>
      </c>
      <c r="E67" s="74">
        <v>482.9387755102041</v>
      </c>
      <c r="F67" s="73">
        <v>1900</v>
      </c>
      <c r="G67" s="74">
        <f t="shared" si="1"/>
        <v>0.2541783029001074</v>
      </c>
      <c r="H67" s="73">
        <f t="shared" si="2"/>
        <v>2</v>
      </c>
      <c r="I67" s="48" t="s">
        <v>202</v>
      </c>
      <c r="K67" s="75">
        <f t="shared" si="3"/>
        <v>0</v>
      </c>
      <c r="L67" s="48">
        <v>58</v>
      </c>
      <c r="M67" s="48">
        <v>204</v>
      </c>
      <c r="N67" s="48">
        <f>SUM((M67*L67)/24.5)</f>
        <v>482.9387755102041</v>
      </c>
    </row>
    <row r="68" spans="1:14" x14ac:dyDescent="0.35">
      <c r="A68" s="99" t="s">
        <v>269</v>
      </c>
      <c r="B68" s="76">
        <v>2</v>
      </c>
      <c r="C68" s="72">
        <v>0.57999999999999996</v>
      </c>
      <c r="D68" s="73">
        <f t="shared" ref="D68:D133" si="4">IF(C68="NA", "NA", IF(C68&lt; 0.013,1,IF(C68&lt;=0.13,2,IF(C68&lt;=1.3,3,IF(C68&lt;=13,4,IF(C68&gt;13,5))))))</f>
        <v>3</v>
      </c>
      <c r="E68" s="73">
        <v>0.4</v>
      </c>
      <c r="F68" s="73">
        <v>50.7</v>
      </c>
      <c r="G68" s="74">
        <f t="shared" ref="G68:G127" si="5">(E68/F68)</f>
        <v>7.889546351084813E-3</v>
      </c>
      <c r="H68" s="73">
        <f t="shared" ref="H68:H132" si="6">IF(G68="NA","NA",IF(G68&lt;0.1,1,IF(G68&lt;=0.5,2,IF(G68&lt;=1,3,IF(G68&lt;=2,4,IF(G68&gt;2,5))))))</f>
        <v>1</v>
      </c>
      <c r="I68" s="48" t="s">
        <v>202</v>
      </c>
      <c r="J68" s="48">
        <v>0.86</v>
      </c>
      <c r="K68" s="75">
        <f t="shared" si="3"/>
        <v>6.45053047125612</v>
      </c>
      <c r="L68" s="48">
        <v>74.120999999999995</v>
      </c>
    </row>
    <row r="69" spans="1:14" x14ac:dyDescent="0.35">
      <c r="A69" s="99" t="s">
        <v>270</v>
      </c>
      <c r="B69" s="76">
        <v>2</v>
      </c>
      <c r="C69" s="72">
        <v>1.7</v>
      </c>
      <c r="D69" s="73">
        <f t="shared" si="4"/>
        <v>4</v>
      </c>
      <c r="E69" s="73">
        <v>0.4</v>
      </c>
      <c r="F69" s="73">
        <v>303</v>
      </c>
      <c r="G69" s="74">
        <f t="shared" si="5"/>
        <v>1.3201320132013201E-3</v>
      </c>
      <c r="H69" s="73">
        <f t="shared" si="6"/>
        <v>1</v>
      </c>
      <c r="I69" s="48" t="s">
        <v>202</v>
      </c>
      <c r="J69" s="48">
        <v>2.3199999999999998</v>
      </c>
      <c r="K69" s="75">
        <f t="shared" ref="K69:K132" si="7">SUM(J69*7.500616827042)</f>
        <v>17.401431038737439</v>
      </c>
      <c r="L69" s="48">
        <v>74.120999999999995</v>
      </c>
      <c r="M69" s="48">
        <v>1</v>
      </c>
    </row>
    <row r="70" spans="1:14" x14ac:dyDescent="0.35">
      <c r="A70" s="99" t="s">
        <v>271</v>
      </c>
      <c r="B70" s="76">
        <v>2</v>
      </c>
      <c r="C70" s="72">
        <v>4.0999999999999996</v>
      </c>
      <c r="D70" s="73">
        <f t="shared" si="4"/>
        <v>4</v>
      </c>
      <c r="E70" s="73">
        <v>219</v>
      </c>
      <c r="F70" s="73">
        <v>303</v>
      </c>
      <c r="G70" s="74">
        <f t="shared" si="5"/>
        <v>0.72277227722772275</v>
      </c>
      <c r="H70" s="73">
        <f t="shared" si="6"/>
        <v>3</v>
      </c>
      <c r="I70" s="48" t="s">
        <v>202</v>
      </c>
      <c r="J70" s="48">
        <v>5.52</v>
      </c>
      <c r="K70" s="75">
        <f t="shared" si="7"/>
        <v>41.40340488527184</v>
      </c>
      <c r="L70" s="48">
        <v>74.209999999999994</v>
      </c>
    </row>
    <row r="71" spans="1:14" x14ac:dyDescent="0.35">
      <c r="A71" s="99" t="s">
        <v>272</v>
      </c>
      <c r="B71" s="76">
        <v>3</v>
      </c>
      <c r="C71" s="77">
        <v>0.1</v>
      </c>
      <c r="D71" s="73">
        <f t="shared" si="4"/>
        <v>2</v>
      </c>
      <c r="E71" s="73" t="s">
        <v>159</v>
      </c>
      <c r="F71" s="73">
        <v>121</v>
      </c>
      <c r="G71" s="74" t="s">
        <v>159</v>
      </c>
      <c r="H71" s="73" t="str">
        <f t="shared" si="6"/>
        <v>NA</v>
      </c>
      <c r="I71" s="48" t="s">
        <v>202</v>
      </c>
      <c r="K71" s="75">
        <f t="shared" si="7"/>
        <v>0</v>
      </c>
    </row>
    <row r="72" spans="1:14" x14ac:dyDescent="0.35">
      <c r="A72" s="99" t="s">
        <v>273</v>
      </c>
      <c r="B72" s="76">
        <v>1</v>
      </c>
      <c r="C72" s="72">
        <v>1.2</v>
      </c>
      <c r="D72" s="73">
        <f t="shared" si="4"/>
        <v>3</v>
      </c>
      <c r="E72" s="73">
        <v>33</v>
      </c>
      <c r="F72" s="73">
        <v>713</v>
      </c>
      <c r="G72" s="74">
        <f t="shared" si="5"/>
        <v>4.6283309957924262E-2</v>
      </c>
      <c r="H72" s="73">
        <f t="shared" si="6"/>
        <v>1</v>
      </c>
      <c r="I72" s="48" t="s">
        <v>202</v>
      </c>
      <c r="J72" s="48">
        <v>1.66</v>
      </c>
      <c r="K72" s="75">
        <f t="shared" si="7"/>
        <v>12.45102393288972</v>
      </c>
      <c r="L72" s="48">
        <v>116.158</v>
      </c>
    </row>
    <row r="73" spans="1:14" x14ac:dyDescent="0.35">
      <c r="A73" s="99" t="s">
        <v>274</v>
      </c>
      <c r="B73" s="76">
        <v>1</v>
      </c>
      <c r="C73" s="72">
        <v>6.07</v>
      </c>
      <c r="D73" s="73">
        <f t="shared" ref="D73" si="8">IF(C73="NA", "NA", IF(C73&lt; 0.013,1,IF(C73&lt;=0.13,2,IF(C73&lt;=1.3,3,IF(C73&lt;=13,4,IF(C73&gt;13,5))))))</f>
        <v>4</v>
      </c>
      <c r="E73" s="73">
        <v>0.18</v>
      </c>
      <c r="F73" s="73">
        <v>1.8</v>
      </c>
      <c r="G73" s="74">
        <f t="shared" ref="G73" si="9">(E73/F73)</f>
        <v>9.9999999999999992E-2</v>
      </c>
      <c r="H73" s="73">
        <f t="shared" ref="H73" si="10">IF(G73="NA","NA",IF(G73&lt;0.1,1,IF(G73&lt;=0.5,2,IF(G73&lt;=1,3,IF(G73&lt;=2,4,IF(G73&gt;2,5))))))</f>
        <v>2</v>
      </c>
      <c r="I73" s="48" t="s">
        <v>202</v>
      </c>
      <c r="J73" s="48">
        <v>1.66</v>
      </c>
      <c r="K73" s="75">
        <f t="shared" ref="K73" si="11">SUM(J73*7.500616827042)</f>
        <v>12.45102393288972</v>
      </c>
      <c r="L73" s="48">
        <v>116.158</v>
      </c>
    </row>
    <row r="74" spans="1:14" x14ac:dyDescent="0.35">
      <c r="A74" s="99" t="s">
        <v>275</v>
      </c>
      <c r="B74" s="76">
        <v>1</v>
      </c>
      <c r="C74" s="77">
        <v>1.33</v>
      </c>
      <c r="D74" s="73">
        <f t="shared" si="4"/>
        <v>4</v>
      </c>
      <c r="E74" s="74">
        <v>18.964571428571428</v>
      </c>
      <c r="F74" s="73">
        <v>950</v>
      </c>
      <c r="G74" s="74">
        <f t="shared" si="5"/>
        <v>1.9962706766917294E-2</v>
      </c>
      <c r="H74" s="73">
        <f t="shared" si="6"/>
        <v>1</v>
      </c>
      <c r="I74" s="48" t="s">
        <v>202</v>
      </c>
      <c r="K74" s="75">
        <f t="shared" si="7"/>
        <v>0</v>
      </c>
      <c r="L74" s="48">
        <v>116.158</v>
      </c>
      <c r="M74" s="48">
        <v>4</v>
      </c>
      <c r="N74" s="48">
        <f>SUM((M74*L74)/24.5)</f>
        <v>18.964571428571428</v>
      </c>
    </row>
    <row r="75" spans="1:14" x14ac:dyDescent="0.35">
      <c r="A75" s="99" t="s">
        <v>276</v>
      </c>
      <c r="B75" s="76">
        <v>2</v>
      </c>
      <c r="C75" s="107">
        <v>6.3</v>
      </c>
      <c r="D75" s="73">
        <f t="shared" si="4"/>
        <v>4</v>
      </c>
      <c r="E75" s="74">
        <v>118.52857142857142</v>
      </c>
      <c r="F75" s="73">
        <v>950</v>
      </c>
      <c r="G75" s="74">
        <f t="shared" si="5"/>
        <v>0.12476691729323308</v>
      </c>
      <c r="H75" s="73">
        <f t="shared" si="6"/>
        <v>2</v>
      </c>
      <c r="I75" s="48" t="s">
        <v>202</v>
      </c>
      <c r="K75" s="75">
        <f t="shared" si="7"/>
        <v>0</v>
      </c>
      <c r="L75" s="48">
        <v>116.158</v>
      </c>
      <c r="M75" s="48">
        <v>25</v>
      </c>
      <c r="N75" s="48">
        <f>SUM((M75*L75)/24.5)</f>
        <v>118.52857142857142</v>
      </c>
    </row>
    <row r="76" spans="1:14" x14ac:dyDescent="0.35">
      <c r="A76" s="99" t="s">
        <v>277</v>
      </c>
      <c r="B76" s="76">
        <v>2</v>
      </c>
      <c r="C76" s="72">
        <v>0.43</v>
      </c>
      <c r="D76" s="73">
        <f t="shared" si="4"/>
        <v>3</v>
      </c>
      <c r="E76" s="75">
        <v>1.5694163265306125E-2</v>
      </c>
      <c r="F76" s="73">
        <v>52</v>
      </c>
      <c r="G76" s="74">
        <f t="shared" si="5"/>
        <v>3.0181083202511776E-4</v>
      </c>
      <c r="H76" s="73">
        <f t="shared" si="6"/>
        <v>1</v>
      </c>
      <c r="I76" s="48" t="s">
        <v>202</v>
      </c>
      <c r="J76" s="48">
        <v>0.73099999999999998</v>
      </c>
      <c r="K76" s="75">
        <f t="shared" si="7"/>
        <v>5.482950900567702</v>
      </c>
      <c r="L76" s="48">
        <v>128.16900000000001</v>
      </c>
      <c r="M76" s="48">
        <v>3.0000000000000001E-3</v>
      </c>
      <c r="N76" s="48">
        <f>SUM((M76*L76)/24.5)</f>
        <v>1.5694163265306125E-2</v>
      </c>
    </row>
    <row r="77" spans="1:14" x14ac:dyDescent="0.35">
      <c r="A77" s="99" t="s">
        <v>278</v>
      </c>
      <c r="B77" s="76">
        <v>3</v>
      </c>
      <c r="C77" s="72">
        <v>10.9</v>
      </c>
      <c r="D77" s="73">
        <f t="shared" si="4"/>
        <v>4</v>
      </c>
      <c r="E77" s="73">
        <v>3</v>
      </c>
      <c r="F77" s="73">
        <v>5</v>
      </c>
      <c r="G77" s="74">
        <f t="shared" si="5"/>
        <v>0.6</v>
      </c>
      <c r="H77" s="73">
        <f t="shared" si="6"/>
        <v>3</v>
      </c>
      <c r="I77" s="48" t="s">
        <v>202</v>
      </c>
      <c r="J77" s="48">
        <v>12.2</v>
      </c>
      <c r="K77" s="75">
        <f t="shared" si="7"/>
        <v>91.507525289912394</v>
      </c>
      <c r="L77" s="48">
        <v>73.137</v>
      </c>
    </row>
    <row r="78" spans="1:14" x14ac:dyDescent="0.35">
      <c r="A78" s="99" t="s">
        <v>279</v>
      </c>
      <c r="B78" s="76">
        <v>3</v>
      </c>
      <c r="C78" s="77" t="s">
        <v>159</v>
      </c>
      <c r="D78" s="73" t="str">
        <f t="shared" si="4"/>
        <v>NA</v>
      </c>
      <c r="E78" s="73" t="s">
        <v>159</v>
      </c>
      <c r="F78" s="73">
        <v>3.3000000000000002E-2</v>
      </c>
      <c r="G78" s="74" t="s">
        <v>159</v>
      </c>
      <c r="H78" s="73" t="str">
        <f t="shared" si="6"/>
        <v>NA</v>
      </c>
      <c r="I78" s="48" t="s">
        <v>202</v>
      </c>
      <c r="K78" s="75">
        <f t="shared" si="7"/>
        <v>0</v>
      </c>
    </row>
    <row r="79" spans="1:14" x14ac:dyDescent="0.35">
      <c r="A79" s="99" t="s">
        <v>280</v>
      </c>
      <c r="B79" s="76">
        <v>2</v>
      </c>
      <c r="C79" s="107">
        <v>0.43</v>
      </c>
      <c r="D79" s="73">
        <f t="shared" si="4"/>
        <v>3</v>
      </c>
      <c r="E79" s="73" t="s">
        <v>159</v>
      </c>
      <c r="F79" s="73">
        <v>133</v>
      </c>
      <c r="G79" s="74" t="s">
        <v>159</v>
      </c>
      <c r="H79" s="73" t="str">
        <f t="shared" si="6"/>
        <v>NA</v>
      </c>
      <c r="I79" s="48" t="s">
        <v>202</v>
      </c>
      <c r="K79" s="75">
        <f t="shared" si="7"/>
        <v>0</v>
      </c>
    </row>
    <row r="80" spans="1:14" x14ac:dyDescent="0.35">
      <c r="A80" s="99" t="s">
        <v>281</v>
      </c>
      <c r="B80" s="76">
        <v>3</v>
      </c>
      <c r="C80" s="77">
        <v>5.3328947368419997E-2</v>
      </c>
      <c r="D80" s="73">
        <f t="shared" si="4"/>
        <v>2</v>
      </c>
      <c r="E80" s="73">
        <v>35</v>
      </c>
      <c r="F80" s="73">
        <v>30</v>
      </c>
      <c r="G80" s="74">
        <f t="shared" si="5"/>
        <v>1.1666666666666667</v>
      </c>
      <c r="H80" s="73">
        <f t="shared" si="6"/>
        <v>4</v>
      </c>
      <c r="I80" s="48" t="s">
        <v>202</v>
      </c>
      <c r="K80" s="75">
        <f t="shared" si="7"/>
        <v>0</v>
      </c>
    </row>
    <row r="81" spans="1:11" x14ac:dyDescent="0.35">
      <c r="A81" s="99" t="s">
        <v>282</v>
      </c>
      <c r="B81" s="76">
        <v>3</v>
      </c>
      <c r="C81" s="77">
        <v>10</v>
      </c>
      <c r="D81" s="73">
        <f t="shared" si="4"/>
        <v>4</v>
      </c>
      <c r="E81" s="73" t="s">
        <v>159</v>
      </c>
      <c r="F81" s="73">
        <v>31</v>
      </c>
      <c r="G81" s="74" t="s">
        <v>159</v>
      </c>
      <c r="H81" s="73" t="str">
        <f t="shared" si="6"/>
        <v>NA</v>
      </c>
      <c r="I81" s="48" t="s">
        <v>202</v>
      </c>
      <c r="K81" s="75">
        <f t="shared" si="7"/>
        <v>0</v>
      </c>
    </row>
    <row r="82" spans="1:11" x14ac:dyDescent="0.35">
      <c r="A82" s="99" t="s">
        <v>283</v>
      </c>
      <c r="B82" s="76">
        <v>2</v>
      </c>
      <c r="C82" s="77">
        <v>80</v>
      </c>
      <c r="D82" s="73">
        <f t="shared" si="4"/>
        <v>5</v>
      </c>
      <c r="E82" s="73">
        <v>30</v>
      </c>
      <c r="F82" s="73">
        <v>6.1</v>
      </c>
      <c r="G82" s="74">
        <f t="shared" si="5"/>
        <v>4.918032786885246</v>
      </c>
      <c r="H82" s="73">
        <f t="shared" si="6"/>
        <v>5</v>
      </c>
      <c r="I82" s="48" t="s">
        <v>202</v>
      </c>
      <c r="K82" s="75">
        <f t="shared" si="7"/>
        <v>0</v>
      </c>
    </row>
    <row r="83" spans="1:11" x14ac:dyDescent="0.35">
      <c r="A83" s="99" t="s">
        <v>284</v>
      </c>
      <c r="B83" s="76">
        <v>4</v>
      </c>
      <c r="C83" s="77" t="s">
        <v>159</v>
      </c>
      <c r="D83" s="73" t="str">
        <f t="shared" si="4"/>
        <v>NA</v>
      </c>
      <c r="E83" s="73" t="s">
        <v>159</v>
      </c>
      <c r="F83" s="73">
        <v>0.01</v>
      </c>
      <c r="G83" s="74" t="s">
        <v>159</v>
      </c>
      <c r="H83" s="73" t="str">
        <f t="shared" si="6"/>
        <v>NA</v>
      </c>
      <c r="I83" s="48" t="s">
        <v>240</v>
      </c>
      <c r="K83" s="75">
        <f t="shared" si="7"/>
        <v>0</v>
      </c>
    </row>
    <row r="84" spans="1:11" x14ac:dyDescent="0.35">
      <c r="A84" s="99" t="s">
        <v>285</v>
      </c>
      <c r="B84" s="76">
        <v>4</v>
      </c>
      <c r="C84" s="77" t="s">
        <v>159</v>
      </c>
      <c r="D84" s="73" t="str">
        <f t="shared" ref="D84" si="12">IF(C84="NA", "NA", IF(C84&lt; 0.013,1,IF(C84&lt;=0.13,2,IF(C84&lt;=1.3,3,IF(C84&lt;=13,4,IF(C84&gt;13,5))))))</f>
        <v>NA</v>
      </c>
      <c r="E84" s="73" t="s">
        <v>159</v>
      </c>
      <c r="F84" s="73">
        <v>2E-3</v>
      </c>
      <c r="G84" s="74" t="s">
        <v>159</v>
      </c>
      <c r="H84" s="73" t="str">
        <f t="shared" ref="H84" si="13">IF(G84="NA","NA",IF(G84&lt;0.1,1,IF(G84&lt;=0.5,2,IF(G84&lt;=1,3,IF(G84&lt;=2,4,IF(G84&gt;2,5))))))</f>
        <v>NA</v>
      </c>
      <c r="I84" s="48" t="s">
        <v>240</v>
      </c>
      <c r="K84" s="75">
        <f t="shared" ref="K84" si="14">SUM(J84*7.500616827042)</f>
        <v>0</v>
      </c>
    </row>
    <row r="85" spans="1:11" x14ac:dyDescent="0.35">
      <c r="A85" s="101" t="s">
        <v>286</v>
      </c>
      <c r="B85" s="76">
        <v>1</v>
      </c>
      <c r="C85" s="77" t="s">
        <v>159</v>
      </c>
      <c r="D85" s="73" t="str">
        <f t="shared" si="4"/>
        <v>NA</v>
      </c>
      <c r="E85" s="73" t="s">
        <v>159</v>
      </c>
      <c r="F85" s="73">
        <v>10</v>
      </c>
      <c r="G85" s="74" t="s">
        <v>159</v>
      </c>
      <c r="H85" s="73" t="str">
        <f t="shared" si="6"/>
        <v>NA</v>
      </c>
      <c r="I85" s="48" t="s">
        <v>202</v>
      </c>
      <c r="K85" s="75">
        <f t="shared" si="7"/>
        <v>0</v>
      </c>
    </row>
    <row r="86" spans="1:11" x14ac:dyDescent="0.35">
      <c r="A86" s="101" t="s">
        <v>287</v>
      </c>
      <c r="B86" s="76">
        <v>2</v>
      </c>
      <c r="C86" s="77" t="s">
        <v>159</v>
      </c>
      <c r="D86" s="73" t="str">
        <f t="shared" si="4"/>
        <v>NA</v>
      </c>
      <c r="E86" s="73" t="s">
        <v>159</v>
      </c>
      <c r="F86" s="73">
        <v>1E-3</v>
      </c>
      <c r="G86" s="74" t="s">
        <v>159</v>
      </c>
      <c r="H86" s="73" t="str">
        <f t="shared" si="6"/>
        <v>NA</v>
      </c>
      <c r="I86" s="48" t="s">
        <v>202</v>
      </c>
      <c r="K86" s="75">
        <f t="shared" si="7"/>
        <v>0</v>
      </c>
    </row>
    <row r="87" spans="1:11" x14ac:dyDescent="0.35">
      <c r="A87" s="101" t="s">
        <v>288</v>
      </c>
      <c r="B87" s="76">
        <v>2</v>
      </c>
      <c r="C87" s="77" t="s">
        <v>159</v>
      </c>
      <c r="D87" s="73" t="str">
        <f t="shared" si="4"/>
        <v>NA</v>
      </c>
      <c r="E87" s="73" t="s">
        <v>159</v>
      </c>
      <c r="F87" s="73">
        <v>0.5</v>
      </c>
      <c r="G87" s="74" t="s">
        <v>159</v>
      </c>
      <c r="H87" s="73" t="str">
        <f t="shared" si="6"/>
        <v>NA</v>
      </c>
      <c r="I87" s="48" t="s">
        <v>202</v>
      </c>
      <c r="K87" s="75">
        <f t="shared" si="7"/>
        <v>0</v>
      </c>
    </row>
    <row r="88" spans="1:11" x14ac:dyDescent="0.35">
      <c r="A88" s="101" t="s">
        <v>289</v>
      </c>
      <c r="B88" s="76">
        <v>3</v>
      </c>
      <c r="C88" s="77" t="s">
        <v>159</v>
      </c>
      <c r="D88" s="73" t="str">
        <f t="shared" si="4"/>
        <v>NA</v>
      </c>
      <c r="E88" s="73" t="s">
        <v>159</v>
      </c>
      <c r="F88" s="73">
        <v>1.67</v>
      </c>
      <c r="G88" s="74" t="s">
        <v>159</v>
      </c>
      <c r="H88" s="73" t="str">
        <f t="shared" si="6"/>
        <v>NA</v>
      </c>
      <c r="I88" s="48" t="s">
        <v>202</v>
      </c>
      <c r="K88" s="75">
        <f t="shared" si="7"/>
        <v>0</v>
      </c>
    </row>
    <row r="89" spans="1:11" x14ac:dyDescent="0.35">
      <c r="A89" s="101" t="s">
        <v>290</v>
      </c>
      <c r="B89" s="76">
        <v>2</v>
      </c>
      <c r="C89" s="77" t="s">
        <v>159</v>
      </c>
      <c r="D89" s="73" t="str">
        <f t="shared" si="4"/>
        <v>NA</v>
      </c>
      <c r="E89" s="73" t="s">
        <v>159</v>
      </c>
      <c r="F89" s="73">
        <v>5</v>
      </c>
      <c r="G89" s="74" t="s">
        <v>159</v>
      </c>
      <c r="H89" s="73" t="str">
        <f t="shared" si="6"/>
        <v>NA</v>
      </c>
      <c r="I89" s="48" t="s">
        <v>202</v>
      </c>
      <c r="K89" s="75">
        <f t="shared" si="7"/>
        <v>0</v>
      </c>
    </row>
    <row r="90" spans="1:11" x14ac:dyDescent="0.35">
      <c r="A90" s="101" t="s">
        <v>291</v>
      </c>
      <c r="B90" s="76">
        <v>2</v>
      </c>
      <c r="C90" s="77" t="s">
        <v>159</v>
      </c>
      <c r="D90" s="73" t="str">
        <f t="shared" si="4"/>
        <v>NA</v>
      </c>
      <c r="E90" s="73" t="s">
        <v>159</v>
      </c>
      <c r="F90" s="73">
        <v>2</v>
      </c>
      <c r="G90" s="74" t="s">
        <v>159</v>
      </c>
      <c r="H90" s="73" t="str">
        <f t="shared" si="6"/>
        <v>NA</v>
      </c>
      <c r="I90" s="48" t="s">
        <v>202</v>
      </c>
      <c r="K90" s="75">
        <f t="shared" si="7"/>
        <v>0</v>
      </c>
    </row>
    <row r="91" spans="1:11" x14ac:dyDescent="0.35">
      <c r="A91" s="99" t="s">
        <v>290</v>
      </c>
      <c r="B91" s="76">
        <v>2</v>
      </c>
      <c r="C91" s="77" t="s">
        <v>159</v>
      </c>
      <c r="D91" s="73" t="str">
        <f t="shared" si="4"/>
        <v>NA</v>
      </c>
      <c r="E91" s="73" t="s">
        <v>159</v>
      </c>
      <c r="F91" s="73">
        <v>5</v>
      </c>
      <c r="G91" s="74" t="s">
        <v>159</v>
      </c>
      <c r="H91" s="73" t="str">
        <f t="shared" si="6"/>
        <v>NA</v>
      </c>
      <c r="I91" s="48" t="s">
        <v>202</v>
      </c>
      <c r="K91" s="75">
        <f t="shared" si="7"/>
        <v>0</v>
      </c>
    </row>
    <row r="92" spans="1:11" x14ac:dyDescent="0.35">
      <c r="A92" s="99" t="s">
        <v>292</v>
      </c>
      <c r="B92" s="76">
        <v>2</v>
      </c>
      <c r="C92" s="77" t="s">
        <v>159</v>
      </c>
      <c r="D92" s="73" t="str">
        <f t="shared" si="4"/>
        <v>NA</v>
      </c>
      <c r="E92" s="73" t="s">
        <v>159</v>
      </c>
      <c r="F92" s="73">
        <v>10</v>
      </c>
      <c r="G92" s="74" t="s">
        <v>159</v>
      </c>
      <c r="H92" s="73" t="str">
        <f t="shared" si="6"/>
        <v>NA</v>
      </c>
      <c r="I92" s="48" t="s">
        <v>202</v>
      </c>
      <c r="K92" s="75">
        <f t="shared" si="7"/>
        <v>0</v>
      </c>
    </row>
    <row r="93" spans="1:11" x14ac:dyDescent="0.35">
      <c r="A93" s="99" t="s">
        <v>293</v>
      </c>
      <c r="B93" s="76">
        <v>2</v>
      </c>
      <c r="C93" s="77" t="s">
        <v>159</v>
      </c>
      <c r="D93" s="73" t="str">
        <f t="shared" si="4"/>
        <v>NA</v>
      </c>
      <c r="E93" s="73" t="s">
        <v>159</v>
      </c>
      <c r="F93" s="73">
        <v>10</v>
      </c>
      <c r="G93" s="74" t="s">
        <v>159</v>
      </c>
      <c r="H93" s="73" t="str">
        <f t="shared" si="6"/>
        <v>NA</v>
      </c>
      <c r="I93" s="48" t="s">
        <v>202</v>
      </c>
      <c r="K93" s="75">
        <f t="shared" si="7"/>
        <v>0</v>
      </c>
    </row>
    <row r="94" spans="1:11" x14ac:dyDescent="0.35">
      <c r="A94" s="99" t="s">
        <v>294</v>
      </c>
      <c r="B94" s="76">
        <v>2</v>
      </c>
      <c r="C94" s="77">
        <v>2.6664473684209999E-2</v>
      </c>
      <c r="D94" s="73">
        <f t="shared" si="4"/>
        <v>2</v>
      </c>
      <c r="E94" s="73">
        <v>7.8</v>
      </c>
      <c r="F94" s="73">
        <v>12</v>
      </c>
      <c r="G94" s="74">
        <f t="shared" si="5"/>
        <v>0.65</v>
      </c>
      <c r="H94" s="73">
        <f t="shared" si="6"/>
        <v>3</v>
      </c>
      <c r="I94" s="48" t="s">
        <v>202</v>
      </c>
      <c r="K94" s="75">
        <f t="shared" si="7"/>
        <v>0</v>
      </c>
    </row>
    <row r="95" spans="1:11" x14ac:dyDescent="0.25">
      <c r="A95" s="99" t="s">
        <v>295</v>
      </c>
      <c r="B95" s="76">
        <v>2</v>
      </c>
      <c r="C95" s="110">
        <v>1.066578947368E-8</v>
      </c>
      <c r="D95" s="73">
        <f>IF(C95="NA", "NA", IF(C95&lt; 0.013,1,IF(C95&lt;=0.13,2,IF(C95&lt;=1.3,3,IF(C95&lt;=13,4,IF(C95&gt;13,5))))))</f>
        <v>1</v>
      </c>
      <c r="E95" s="73" t="s">
        <v>159</v>
      </c>
      <c r="F95" s="73">
        <v>1</v>
      </c>
      <c r="G95" s="74" t="s">
        <v>159</v>
      </c>
      <c r="H95" s="73" t="str">
        <f t="shared" si="6"/>
        <v>NA</v>
      </c>
      <c r="I95" s="48" t="s">
        <v>202</v>
      </c>
      <c r="K95" s="75">
        <f t="shared" si="7"/>
        <v>0</v>
      </c>
    </row>
    <row r="96" spans="1:11" x14ac:dyDescent="0.25">
      <c r="A96" s="99" t="s">
        <v>296</v>
      </c>
      <c r="B96" s="76">
        <v>2</v>
      </c>
      <c r="C96" s="110">
        <v>1.066578947368E-8</v>
      </c>
      <c r="D96" s="73">
        <f>IF(C96="NA", "NA", IF(C96&lt; 0.013,1,IF(C96&lt;=0.13,2,IF(C96&lt;=1.3,3,IF(C96&lt;=13,4,IF(C96&gt;13,5))))))</f>
        <v>1</v>
      </c>
      <c r="E96" s="73" t="s">
        <v>159</v>
      </c>
      <c r="F96" s="73">
        <v>23</v>
      </c>
      <c r="G96" s="74" t="s">
        <v>159</v>
      </c>
      <c r="H96" s="73" t="str">
        <f t="shared" si="6"/>
        <v>NA</v>
      </c>
      <c r="I96" s="48" t="s">
        <v>202</v>
      </c>
      <c r="K96" s="75">
        <f t="shared" si="7"/>
        <v>0</v>
      </c>
    </row>
    <row r="97" spans="1:12" x14ac:dyDescent="0.25">
      <c r="A97" s="99" t="s">
        <v>297</v>
      </c>
      <c r="B97" s="76">
        <v>2</v>
      </c>
      <c r="C97" s="110">
        <v>1.066578947368E-8</v>
      </c>
      <c r="D97" s="73">
        <f t="shared" si="4"/>
        <v>1</v>
      </c>
      <c r="E97" s="73" t="s">
        <v>159</v>
      </c>
      <c r="F97" s="73">
        <v>0.1</v>
      </c>
      <c r="G97" s="74" t="s">
        <v>159</v>
      </c>
      <c r="H97" s="73" t="str">
        <f t="shared" si="6"/>
        <v>NA</v>
      </c>
      <c r="I97" s="48" t="s">
        <v>202</v>
      </c>
      <c r="K97" s="75">
        <f t="shared" si="7"/>
        <v>0</v>
      </c>
    </row>
    <row r="98" spans="1:12" x14ac:dyDescent="0.35">
      <c r="A98" s="99" t="s">
        <v>298</v>
      </c>
      <c r="B98" s="76">
        <v>3</v>
      </c>
      <c r="C98" s="77" t="s">
        <v>159</v>
      </c>
      <c r="D98" s="73" t="str">
        <f t="shared" si="4"/>
        <v>NA</v>
      </c>
      <c r="E98" s="73" t="s">
        <v>159</v>
      </c>
      <c r="F98" s="73">
        <v>5</v>
      </c>
      <c r="G98" s="74" t="s">
        <v>159</v>
      </c>
      <c r="H98" s="73" t="str">
        <f t="shared" si="6"/>
        <v>NA</v>
      </c>
      <c r="I98" s="48" t="s">
        <v>202</v>
      </c>
      <c r="K98" s="75">
        <f t="shared" si="7"/>
        <v>0</v>
      </c>
    </row>
    <row r="99" spans="1:12" x14ac:dyDescent="0.35">
      <c r="A99" s="99" t="s">
        <v>299</v>
      </c>
      <c r="B99" s="76">
        <v>3</v>
      </c>
      <c r="C99" s="107">
        <v>5.3328947368419996E-6</v>
      </c>
      <c r="D99" s="73">
        <f t="shared" si="4"/>
        <v>1</v>
      </c>
      <c r="E99" s="73" t="s">
        <v>159</v>
      </c>
      <c r="F99" s="73">
        <v>5</v>
      </c>
      <c r="G99" s="74" t="s">
        <v>159</v>
      </c>
      <c r="H99" s="73" t="str">
        <f t="shared" si="6"/>
        <v>NA</v>
      </c>
      <c r="I99" s="48" t="s">
        <v>202</v>
      </c>
      <c r="K99" s="75">
        <f t="shared" si="7"/>
        <v>0</v>
      </c>
    </row>
    <row r="100" spans="1:12" x14ac:dyDescent="0.35">
      <c r="A100" s="99" t="s">
        <v>300</v>
      </c>
      <c r="B100" s="76">
        <v>3</v>
      </c>
      <c r="C100" s="77">
        <v>3.9996710526320001E-7</v>
      </c>
      <c r="D100" s="73">
        <f t="shared" si="4"/>
        <v>1</v>
      </c>
      <c r="E100" s="73" t="s">
        <v>159</v>
      </c>
      <c r="F100" s="73">
        <v>0.1</v>
      </c>
      <c r="G100" s="74" t="s">
        <v>159</v>
      </c>
      <c r="H100" s="73" t="str">
        <f t="shared" si="6"/>
        <v>NA</v>
      </c>
      <c r="I100" s="48" t="s">
        <v>202</v>
      </c>
      <c r="K100" s="75">
        <f t="shared" si="7"/>
        <v>0</v>
      </c>
    </row>
    <row r="101" spans="1:12" x14ac:dyDescent="0.35">
      <c r="A101" s="99" t="s">
        <v>301</v>
      </c>
      <c r="B101" s="76">
        <v>2</v>
      </c>
      <c r="C101" s="77" t="s">
        <v>159</v>
      </c>
      <c r="D101" s="73" t="str">
        <f t="shared" si="4"/>
        <v>NA</v>
      </c>
      <c r="E101" s="73" t="s">
        <v>159</v>
      </c>
      <c r="F101" s="73">
        <v>3.5</v>
      </c>
      <c r="G101" s="74" t="s">
        <v>159</v>
      </c>
      <c r="H101" s="73" t="str">
        <f t="shared" si="6"/>
        <v>NA</v>
      </c>
      <c r="I101" s="48" t="s">
        <v>202</v>
      </c>
      <c r="K101" s="75">
        <f t="shared" si="7"/>
        <v>0</v>
      </c>
    </row>
    <row r="102" spans="1:12" x14ac:dyDescent="0.35">
      <c r="A102" s="99" t="s">
        <v>302</v>
      </c>
      <c r="B102" s="76">
        <v>2</v>
      </c>
      <c r="C102" s="77">
        <v>5270</v>
      </c>
      <c r="D102" s="73">
        <f t="shared" si="4"/>
        <v>5</v>
      </c>
      <c r="E102" s="73" t="s">
        <v>159</v>
      </c>
      <c r="F102" s="73">
        <v>9000</v>
      </c>
      <c r="G102" s="74" t="s">
        <v>159</v>
      </c>
      <c r="H102" s="73" t="str">
        <f t="shared" si="6"/>
        <v>NA</v>
      </c>
      <c r="I102" s="48" t="s">
        <v>202</v>
      </c>
      <c r="K102" s="75">
        <f t="shared" si="7"/>
        <v>0</v>
      </c>
    </row>
    <row r="103" spans="1:12" x14ac:dyDescent="0.35">
      <c r="A103" s="99" t="s">
        <v>303</v>
      </c>
      <c r="B103" s="76">
        <v>4</v>
      </c>
      <c r="C103" s="78">
        <v>297</v>
      </c>
      <c r="D103" s="73">
        <f t="shared" si="4"/>
        <v>5</v>
      </c>
      <c r="E103" s="73">
        <v>2.4299999999999999E-2</v>
      </c>
      <c r="F103" s="73">
        <v>31</v>
      </c>
      <c r="G103" s="74">
        <f t="shared" si="5"/>
        <v>7.838709677419354E-4</v>
      </c>
      <c r="H103" s="73">
        <f t="shared" si="6"/>
        <v>1</v>
      </c>
      <c r="I103" s="48" t="s">
        <v>202</v>
      </c>
      <c r="J103" s="48">
        <v>48.82</v>
      </c>
      <c r="K103" s="75">
        <f t="shared" si="7"/>
        <v>366.18011349619047</v>
      </c>
      <c r="L103" s="48">
        <v>76.141000000000005</v>
      </c>
    </row>
    <row r="104" spans="1:12" x14ac:dyDescent="0.35">
      <c r="A104" s="99" t="s">
        <v>304</v>
      </c>
      <c r="B104" s="76">
        <v>3</v>
      </c>
      <c r="C104" s="77" t="s">
        <v>159</v>
      </c>
      <c r="D104" s="73" t="str">
        <f t="shared" si="4"/>
        <v>NA</v>
      </c>
      <c r="E104" s="73" t="s">
        <v>159</v>
      </c>
      <c r="F104" s="73">
        <v>29</v>
      </c>
      <c r="G104" s="74" t="s">
        <v>159</v>
      </c>
      <c r="H104" s="73" t="str">
        <f t="shared" si="6"/>
        <v>NA</v>
      </c>
      <c r="I104" s="48" t="s">
        <v>202</v>
      </c>
      <c r="K104" s="75">
        <f t="shared" si="7"/>
        <v>0</v>
      </c>
    </row>
    <row r="105" spans="1:12" x14ac:dyDescent="0.35">
      <c r="A105" s="99" t="s">
        <v>305</v>
      </c>
      <c r="B105" s="76">
        <v>3</v>
      </c>
      <c r="C105" s="77" t="s">
        <v>159</v>
      </c>
      <c r="D105" s="73" t="str">
        <f t="shared" si="4"/>
        <v>NA</v>
      </c>
      <c r="E105" s="73" t="s">
        <v>159</v>
      </c>
      <c r="F105" s="73">
        <v>1.4</v>
      </c>
      <c r="G105" s="74" t="s">
        <v>159</v>
      </c>
      <c r="H105" s="73" t="str">
        <f t="shared" si="6"/>
        <v>NA</v>
      </c>
      <c r="I105" s="48" t="s">
        <v>202</v>
      </c>
      <c r="K105" s="75">
        <f t="shared" si="7"/>
        <v>0</v>
      </c>
    </row>
    <row r="106" spans="1:12" x14ac:dyDescent="0.35">
      <c r="A106" s="99" t="s">
        <v>306</v>
      </c>
      <c r="B106" s="76">
        <v>4</v>
      </c>
      <c r="C106" s="72">
        <v>12.2</v>
      </c>
      <c r="D106" s="73">
        <f t="shared" si="4"/>
        <v>4</v>
      </c>
      <c r="E106" s="73">
        <v>60</v>
      </c>
      <c r="F106" s="73">
        <v>31</v>
      </c>
      <c r="G106" s="74">
        <f t="shared" si="5"/>
        <v>1.935483870967742</v>
      </c>
      <c r="H106" s="73">
        <f t="shared" si="6"/>
        <v>4</v>
      </c>
      <c r="I106" s="48" t="s">
        <v>202</v>
      </c>
      <c r="J106" s="48">
        <v>15.2</v>
      </c>
      <c r="K106" s="75">
        <f t="shared" si="7"/>
        <v>114.00937577103839</v>
      </c>
      <c r="L106" s="48">
        <v>153.82300000000001</v>
      </c>
    </row>
    <row r="107" spans="1:12" x14ac:dyDescent="0.35">
      <c r="A107" s="99" t="s">
        <v>307</v>
      </c>
      <c r="B107" s="76">
        <v>2</v>
      </c>
      <c r="C107" s="77">
        <v>5613.4049999999997</v>
      </c>
      <c r="D107" s="73">
        <f t="shared" si="4"/>
        <v>5</v>
      </c>
      <c r="E107" s="73" t="s">
        <v>159</v>
      </c>
      <c r="F107" s="73">
        <v>5.4</v>
      </c>
      <c r="G107" s="74" t="s">
        <v>159</v>
      </c>
      <c r="H107" s="73" t="str">
        <f t="shared" si="6"/>
        <v>NA</v>
      </c>
      <c r="I107" s="48" t="s">
        <v>202</v>
      </c>
      <c r="K107" s="75">
        <f t="shared" si="7"/>
        <v>0</v>
      </c>
    </row>
    <row r="108" spans="1:12" x14ac:dyDescent="0.35">
      <c r="A108" s="99" t="s">
        <v>308</v>
      </c>
      <c r="B108" s="76">
        <v>3</v>
      </c>
      <c r="C108" s="77" t="s">
        <v>159</v>
      </c>
      <c r="D108" s="73" t="str">
        <f t="shared" si="4"/>
        <v>NA</v>
      </c>
      <c r="E108" s="73" t="s">
        <v>159</v>
      </c>
      <c r="F108" s="73">
        <v>23</v>
      </c>
      <c r="G108" s="74" t="s">
        <v>159</v>
      </c>
      <c r="H108" s="73" t="str">
        <f t="shared" si="6"/>
        <v>NA</v>
      </c>
      <c r="I108" s="48" t="s">
        <v>202</v>
      </c>
      <c r="K108" s="75">
        <f t="shared" si="7"/>
        <v>0</v>
      </c>
    </row>
    <row r="109" spans="1:12" x14ac:dyDescent="0.35">
      <c r="A109" s="99" t="s">
        <v>309</v>
      </c>
      <c r="B109" s="76">
        <v>1</v>
      </c>
      <c r="C109" s="77" t="s">
        <v>159</v>
      </c>
      <c r="D109" s="73" t="str">
        <f t="shared" si="4"/>
        <v>NA</v>
      </c>
      <c r="E109" s="73" t="s">
        <v>159</v>
      </c>
      <c r="F109" s="73">
        <v>10</v>
      </c>
      <c r="G109" s="74" t="s">
        <v>159</v>
      </c>
      <c r="H109" s="73" t="str">
        <f t="shared" si="6"/>
        <v>NA</v>
      </c>
      <c r="I109" s="48" t="s">
        <v>202</v>
      </c>
      <c r="K109" s="75">
        <f t="shared" si="7"/>
        <v>0</v>
      </c>
    </row>
    <row r="110" spans="1:12" x14ac:dyDescent="0.35">
      <c r="A110" s="99" t="s">
        <v>310</v>
      </c>
      <c r="B110" s="76">
        <v>3</v>
      </c>
      <c r="C110" s="77" t="s">
        <v>159</v>
      </c>
      <c r="D110" s="73" t="str">
        <f t="shared" si="4"/>
        <v>NA</v>
      </c>
      <c r="E110" s="73" t="s">
        <v>159</v>
      </c>
      <c r="F110" s="73">
        <v>2</v>
      </c>
      <c r="G110" s="74" t="s">
        <v>159</v>
      </c>
      <c r="H110" s="73" t="str">
        <f t="shared" si="6"/>
        <v>NA</v>
      </c>
      <c r="I110" s="48" t="s">
        <v>202</v>
      </c>
      <c r="K110" s="75">
        <f t="shared" si="7"/>
        <v>0</v>
      </c>
    </row>
    <row r="111" spans="1:12" x14ac:dyDescent="0.35">
      <c r="A111" s="99" t="s">
        <v>311</v>
      </c>
      <c r="B111" s="76">
        <v>3</v>
      </c>
      <c r="C111" s="77">
        <v>1.3E-6</v>
      </c>
      <c r="D111" s="73">
        <f t="shared" si="4"/>
        <v>1</v>
      </c>
      <c r="E111" s="73">
        <v>8.0000000000000002E-3</v>
      </c>
      <c r="F111" s="73">
        <v>0.5</v>
      </c>
      <c r="G111" s="74">
        <f t="shared" si="5"/>
        <v>1.6E-2</v>
      </c>
      <c r="H111" s="73">
        <f t="shared" si="6"/>
        <v>1</v>
      </c>
      <c r="I111" s="48" t="s">
        <v>202</v>
      </c>
      <c r="K111" s="75">
        <f t="shared" si="7"/>
        <v>0</v>
      </c>
    </row>
    <row r="112" spans="1:12" x14ac:dyDescent="0.35">
      <c r="A112" s="99" t="s">
        <v>312</v>
      </c>
      <c r="B112" s="76">
        <v>3</v>
      </c>
      <c r="C112" s="107">
        <v>5.2999999999999999E-2</v>
      </c>
      <c r="D112" s="73">
        <f t="shared" si="4"/>
        <v>2</v>
      </c>
      <c r="E112" s="73">
        <v>2.3689</v>
      </c>
      <c r="F112" s="73">
        <v>0.5</v>
      </c>
      <c r="G112" s="74">
        <f t="shared" si="5"/>
        <v>4.7378</v>
      </c>
      <c r="H112" s="73">
        <f t="shared" si="6"/>
        <v>5</v>
      </c>
      <c r="I112" s="48" t="s">
        <v>202</v>
      </c>
      <c r="K112" s="75">
        <f t="shared" si="7"/>
        <v>0</v>
      </c>
    </row>
    <row r="113" spans="1:12" x14ac:dyDescent="0.35">
      <c r="A113" s="99" t="s">
        <v>313</v>
      </c>
      <c r="B113" s="76">
        <v>2</v>
      </c>
      <c r="C113" s="107">
        <v>2.7000000000000001E-3</v>
      </c>
      <c r="D113" s="73">
        <f t="shared" si="4"/>
        <v>1</v>
      </c>
      <c r="E113" s="73" t="s">
        <v>159</v>
      </c>
      <c r="F113" s="73">
        <v>0.5</v>
      </c>
      <c r="G113" s="74" t="s">
        <v>159</v>
      </c>
      <c r="H113" s="73" t="str">
        <f t="shared" si="6"/>
        <v>NA</v>
      </c>
      <c r="I113" s="48" t="s">
        <v>202</v>
      </c>
      <c r="K113" s="75">
        <f t="shared" si="7"/>
        <v>0</v>
      </c>
    </row>
    <row r="114" spans="1:12" x14ac:dyDescent="0.35">
      <c r="A114" s="99" t="s">
        <v>314</v>
      </c>
      <c r="B114" s="76">
        <v>3</v>
      </c>
      <c r="C114" s="77">
        <v>673</v>
      </c>
      <c r="D114" s="73">
        <f t="shared" si="4"/>
        <v>5</v>
      </c>
      <c r="E114" s="73">
        <v>0.03</v>
      </c>
      <c r="F114" s="73">
        <v>1.5</v>
      </c>
      <c r="G114" s="74">
        <f t="shared" si="5"/>
        <v>0.02</v>
      </c>
      <c r="H114" s="73">
        <f t="shared" si="6"/>
        <v>1</v>
      </c>
      <c r="I114" s="48" t="s">
        <v>202</v>
      </c>
      <c r="K114" s="75">
        <f t="shared" si="7"/>
        <v>0</v>
      </c>
    </row>
    <row r="115" spans="1:12" x14ac:dyDescent="0.35">
      <c r="A115" s="99" t="s">
        <v>315</v>
      </c>
      <c r="B115" s="76">
        <v>3</v>
      </c>
      <c r="C115" s="77">
        <v>101</v>
      </c>
      <c r="D115" s="73">
        <f t="shared" si="4"/>
        <v>5</v>
      </c>
      <c r="E115" s="73">
        <v>0.3</v>
      </c>
      <c r="F115" s="73">
        <v>0.28000000000000003</v>
      </c>
      <c r="G115" s="74">
        <f t="shared" si="5"/>
        <v>1.0714285714285714</v>
      </c>
      <c r="H115" s="73">
        <f t="shared" si="6"/>
        <v>4</v>
      </c>
      <c r="I115" s="48" t="s">
        <v>202</v>
      </c>
      <c r="K115" s="75">
        <f t="shared" si="7"/>
        <v>0</v>
      </c>
    </row>
    <row r="116" spans="1:12" x14ac:dyDescent="0.35">
      <c r="A116" s="99" t="s">
        <v>316</v>
      </c>
      <c r="B116" s="76">
        <v>3</v>
      </c>
      <c r="C116" s="77">
        <v>141.85499999999999</v>
      </c>
      <c r="D116" s="73">
        <f t="shared" si="4"/>
        <v>5</v>
      </c>
      <c r="E116" s="73" t="s">
        <v>159</v>
      </c>
      <c r="F116" s="73">
        <v>0.127</v>
      </c>
      <c r="G116" s="74" t="s">
        <v>159</v>
      </c>
      <c r="H116" s="73" t="str">
        <f t="shared" si="6"/>
        <v>NA</v>
      </c>
      <c r="I116" s="48" t="s">
        <v>202</v>
      </c>
      <c r="K116" s="75">
        <f t="shared" si="7"/>
        <v>0</v>
      </c>
    </row>
    <row r="117" spans="1:12" x14ac:dyDescent="0.35">
      <c r="A117" s="99" t="s">
        <v>317</v>
      </c>
      <c r="B117" s="76">
        <v>3</v>
      </c>
      <c r="C117" s="77">
        <v>13.3</v>
      </c>
      <c r="D117" s="73">
        <f t="shared" si="4"/>
        <v>5</v>
      </c>
      <c r="E117" s="73" t="s">
        <v>159</v>
      </c>
      <c r="F117" s="73">
        <v>1.07</v>
      </c>
      <c r="G117" s="74" t="s">
        <v>159</v>
      </c>
      <c r="H117" s="73" t="str">
        <f t="shared" si="6"/>
        <v>NA</v>
      </c>
      <c r="I117" s="48" t="s">
        <v>202</v>
      </c>
      <c r="K117" s="75">
        <f t="shared" si="7"/>
        <v>0</v>
      </c>
      <c r="L117" s="48">
        <v>78.849000000000004</v>
      </c>
    </row>
    <row r="118" spans="1:12" x14ac:dyDescent="0.35">
      <c r="A118" s="99" t="s">
        <v>318</v>
      </c>
      <c r="B118" s="76">
        <v>2</v>
      </c>
      <c r="C118" s="107">
        <v>1.5</v>
      </c>
      <c r="D118" s="73">
        <f t="shared" si="4"/>
        <v>4</v>
      </c>
      <c r="E118" s="73" t="s">
        <v>159</v>
      </c>
      <c r="F118" s="73">
        <v>1.27</v>
      </c>
      <c r="G118" s="74" t="s">
        <v>159</v>
      </c>
      <c r="H118" s="73" t="str">
        <f t="shared" si="6"/>
        <v>NA</v>
      </c>
      <c r="I118" s="48" t="s">
        <v>202</v>
      </c>
      <c r="J118" s="48">
        <v>2</v>
      </c>
      <c r="K118" s="75">
        <f t="shared" si="7"/>
        <v>15.001233654084</v>
      </c>
      <c r="L118" s="48">
        <v>92.524000000000001</v>
      </c>
    </row>
    <row r="119" spans="1:12" x14ac:dyDescent="0.35">
      <c r="A119" s="99" t="s">
        <v>319</v>
      </c>
      <c r="B119" s="76">
        <v>2</v>
      </c>
      <c r="C119" s="77">
        <v>6.9999999999999999E-4</v>
      </c>
      <c r="D119" s="73">
        <f t="shared" si="4"/>
        <v>1</v>
      </c>
      <c r="E119" s="73" t="s">
        <v>159</v>
      </c>
      <c r="F119" s="73">
        <v>0.32</v>
      </c>
      <c r="G119" s="74" t="s">
        <v>159</v>
      </c>
      <c r="H119" s="73" t="str">
        <f t="shared" si="6"/>
        <v>NA</v>
      </c>
      <c r="I119" s="48" t="s">
        <v>202</v>
      </c>
      <c r="K119" s="75">
        <f t="shared" si="7"/>
        <v>0</v>
      </c>
    </row>
    <row r="120" spans="1:12" x14ac:dyDescent="0.35">
      <c r="A120" s="99" t="s">
        <v>320</v>
      </c>
      <c r="B120" s="76">
        <v>3</v>
      </c>
      <c r="C120" s="72">
        <v>2.5</v>
      </c>
      <c r="D120" s="73">
        <f t="shared" si="4"/>
        <v>4</v>
      </c>
      <c r="E120" s="73" t="s">
        <v>159</v>
      </c>
      <c r="F120" s="73">
        <v>0.23</v>
      </c>
      <c r="G120" s="74" t="s">
        <v>159</v>
      </c>
      <c r="H120" s="73" t="str">
        <f t="shared" si="6"/>
        <v>NA</v>
      </c>
      <c r="I120" s="48" t="s">
        <v>202</v>
      </c>
      <c r="J120" s="48">
        <v>3.33</v>
      </c>
      <c r="K120" s="75">
        <f t="shared" si="7"/>
        <v>24.977054034049861</v>
      </c>
      <c r="L120" s="48">
        <v>112.94199999999999</v>
      </c>
    </row>
    <row r="121" spans="1:12" x14ac:dyDescent="0.35">
      <c r="A121" s="99" t="s">
        <v>321</v>
      </c>
      <c r="B121" s="76">
        <v>3</v>
      </c>
      <c r="C121" s="72">
        <v>1.17</v>
      </c>
      <c r="D121" s="73">
        <f t="shared" si="4"/>
        <v>3</v>
      </c>
      <c r="E121" s="73">
        <v>1</v>
      </c>
      <c r="F121" s="73">
        <v>46</v>
      </c>
      <c r="G121" s="74">
        <f t="shared" si="5"/>
        <v>2.1739130434782608E-2</v>
      </c>
      <c r="H121" s="73">
        <f t="shared" si="6"/>
        <v>1</v>
      </c>
      <c r="I121" s="48" t="s">
        <v>202</v>
      </c>
      <c r="J121" s="48">
        <v>1.6</v>
      </c>
      <c r="K121" s="75">
        <f t="shared" si="7"/>
        <v>12.000986923267201</v>
      </c>
      <c r="L121" s="48">
        <v>112.557</v>
      </c>
    </row>
    <row r="122" spans="1:12" x14ac:dyDescent="0.35">
      <c r="A122" s="99" t="s">
        <v>322</v>
      </c>
      <c r="B122" s="76">
        <v>2</v>
      </c>
      <c r="C122" s="77">
        <v>4.4999999999999997E-3</v>
      </c>
      <c r="D122" s="73">
        <f t="shared" si="4"/>
        <v>1</v>
      </c>
      <c r="E122" s="73" t="s">
        <v>159</v>
      </c>
      <c r="F122" s="73">
        <v>0.13</v>
      </c>
      <c r="G122" s="74" t="s">
        <v>159</v>
      </c>
      <c r="H122" s="73" t="str">
        <f t="shared" si="6"/>
        <v>NA</v>
      </c>
      <c r="I122" s="48" t="s">
        <v>202</v>
      </c>
      <c r="K122" s="75">
        <f t="shared" si="7"/>
        <v>0</v>
      </c>
    </row>
    <row r="123" spans="1:12" ht="29" x14ac:dyDescent="0.35">
      <c r="A123" s="99" t="s">
        <v>323</v>
      </c>
      <c r="B123" s="76">
        <v>3</v>
      </c>
      <c r="C123" s="77">
        <v>15.6</v>
      </c>
      <c r="D123" s="73">
        <f t="shared" si="4"/>
        <v>5</v>
      </c>
      <c r="E123" s="73">
        <v>2100</v>
      </c>
      <c r="F123" s="73">
        <v>1060</v>
      </c>
      <c r="G123" s="74">
        <f t="shared" si="5"/>
        <v>1.9811320754716981</v>
      </c>
      <c r="H123" s="73">
        <f t="shared" si="6"/>
        <v>4</v>
      </c>
      <c r="I123" s="48" t="s">
        <v>202</v>
      </c>
      <c r="K123" s="75">
        <f t="shared" si="7"/>
        <v>0</v>
      </c>
    </row>
    <row r="124" spans="1:12" x14ac:dyDescent="0.35">
      <c r="A124" s="99" t="s">
        <v>324</v>
      </c>
      <c r="B124" s="76">
        <v>3</v>
      </c>
      <c r="C124" s="77">
        <v>908</v>
      </c>
      <c r="D124" s="73">
        <f t="shared" si="4"/>
        <v>5</v>
      </c>
      <c r="E124" s="73" t="s">
        <v>159</v>
      </c>
      <c r="F124" s="73">
        <v>3540</v>
      </c>
      <c r="G124" s="74" t="s">
        <v>159</v>
      </c>
      <c r="H124" s="73" t="str">
        <f t="shared" si="6"/>
        <v>NA</v>
      </c>
      <c r="I124" s="48" t="s">
        <v>202</v>
      </c>
      <c r="K124" s="75">
        <f t="shared" si="7"/>
        <v>0</v>
      </c>
    </row>
    <row r="125" spans="1:12" x14ac:dyDescent="0.35">
      <c r="A125" s="99" t="s">
        <v>325</v>
      </c>
      <c r="B125" s="76">
        <v>3</v>
      </c>
      <c r="C125" s="77">
        <v>7.9993421052629999E-6</v>
      </c>
      <c r="D125" s="73">
        <f t="shared" si="4"/>
        <v>1</v>
      </c>
      <c r="E125" s="73" t="s">
        <v>159</v>
      </c>
      <c r="F125" s="73">
        <v>1</v>
      </c>
      <c r="G125" s="74" t="s">
        <v>159</v>
      </c>
      <c r="H125" s="73" t="str">
        <f t="shared" si="6"/>
        <v>NA</v>
      </c>
      <c r="I125" s="48" t="s">
        <v>202</v>
      </c>
      <c r="K125" s="75">
        <f t="shared" si="7"/>
        <v>0</v>
      </c>
    </row>
    <row r="126" spans="1:12" x14ac:dyDescent="0.35">
      <c r="A126" s="99" t="s">
        <v>326</v>
      </c>
      <c r="B126" s="76">
        <v>3</v>
      </c>
      <c r="C126" s="77">
        <v>7.9993421052629999E-6</v>
      </c>
      <c r="D126" s="73">
        <f t="shared" si="4"/>
        <v>1</v>
      </c>
      <c r="E126" s="73" t="s">
        <v>159</v>
      </c>
      <c r="F126" s="73">
        <v>0.5</v>
      </c>
      <c r="G126" s="74" t="s">
        <v>159</v>
      </c>
      <c r="H126" s="73" t="str">
        <f t="shared" si="6"/>
        <v>NA</v>
      </c>
      <c r="I126" s="48" t="s">
        <v>202</v>
      </c>
      <c r="K126" s="75">
        <f t="shared" si="7"/>
        <v>0</v>
      </c>
    </row>
    <row r="127" spans="1:12" x14ac:dyDescent="0.35">
      <c r="A127" s="99" t="s">
        <v>327</v>
      </c>
      <c r="B127" s="76">
        <v>3</v>
      </c>
      <c r="C127" s="77">
        <v>21.2</v>
      </c>
      <c r="D127" s="73">
        <f t="shared" si="4"/>
        <v>5</v>
      </c>
      <c r="E127" s="73">
        <v>250</v>
      </c>
      <c r="F127" s="73">
        <v>49</v>
      </c>
      <c r="G127" s="74">
        <f t="shared" si="5"/>
        <v>5.1020408163265305</v>
      </c>
      <c r="H127" s="73">
        <f t="shared" si="6"/>
        <v>5</v>
      </c>
      <c r="I127" s="48" t="s">
        <v>202</v>
      </c>
      <c r="K127" s="75">
        <f t="shared" si="7"/>
        <v>0</v>
      </c>
    </row>
    <row r="128" spans="1:12" x14ac:dyDescent="0.35">
      <c r="A128" s="99" t="s">
        <v>328</v>
      </c>
      <c r="B128" s="76">
        <v>5</v>
      </c>
      <c r="C128" s="77">
        <v>3.9996710526319998</v>
      </c>
      <c r="D128" s="73">
        <f t="shared" si="4"/>
        <v>4</v>
      </c>
      <c r="E128" s="73" t="s">
        <v>159</v>
      </c>
      <c r="F128" s="73">
        <v>4.7000000000000002E-3</v>
      </c>
      <c r="G128" s="74" t="s">
        <v>159</v>
      </c>
      <c r="H128" s="73" t="str">
        <f t="shared" si="6"/>
        <v>NA</v>
      </c>
      <c r="I128" s="48" t="s">
        <v>202</v>
      </c>
      <c r="K128" s="75">
        <f t="shared" si="7"/>
        <v>0</v>
      </c>
    </row>
    <row r="129" spans="1:12" x14ac:dyDescent="0.35">
      <c r="A129" s="99" t="s">
        <v>329</v>
      </c>
      <c r="B129" s="76">
        <v>3</v>
      </c>
      <c r="C129" s="77">
        <v>0.77300000000000002</v>
      </c>
      <c r="D129" s="73">
        <f t="shared" si="4"/>
        <v>3</v>
      </c>
      <c r="E129" s="73" t="s">
        <v>159</v>
      </c>
      <c r="F129" s="73">
        <v>10</v>
      </c>
      <c r="G129" s="74" t="s">
        <v>159</v>
      </c>
      <c r="H129" s="73" t="str">
        <f t="shared" si="6"/>
        <v>NA</v>
      </c>
      <c r="I129" s="48" t="s">
        <v>202</v>
      </c>
      <c r="K129" s="75">
        <f t="shared" si="7"/>
        <v>0</v>
      </c>
    </row>
    <row r="130" spans="1:12" x14ac:dyDescent="0.35">
      <c r="A130" s="99" t="s">
        <v>330</v>
      </c>
      <c r="B130" s="76">
        <v>3</v>
      </c>
      <c r="C130" s="77">
        <v>797</v>
      </c>
      <c r="D130" s="73">
        <f t="shared" si="4"/>
        <v>5</v>
      </c>
      <c r="E130" s="73" t="s">
        <v>159</v>
      </c>
      <c r="F130" s="73">
        <v>6320</v>
      </c>
      <c r="G130" s="74" t="s">
        <v>159</v>
      </c>
      <c r="H130" s="73" t="str">
        <f t="shared" si="6"/>
        <v>NA</v>
      </c>
      <c r="I130" s="48" t="s">
        <v>202</v>
      </c>
      <c r="K130" s="75">
        <f t="shared" si="7"/>
        <v>0</v>
      </c>
    </row>
    <row r="131" spans="1:12" x14ac:dyDescent="0.35">
      <c r="A131" s="99" t="s">
        <v>331</v>
      </c>
      <c r="B131" s="76">
        <v>2</v>
      </c>
      <c r="C131" s="77">
        <v>2.7</v>
      </c>
      <c r="D131" s="73">
        <f t="shared" si="4"/>
        <v>4</v>
      </c>
      <c r="E131" s="73" t="s">
        <v>159</v>
      </c>
      <c r="F131" s="73">
        <v>0.67</v>
      </c>
      <c r="G131" s="74" t="s">
        <v>159</v>
      </c>
      <c r="H131" s="73" t="str">
        <f t="shared" si="6"/>
        <v>NA</v>
      </c>
      <c r="I131" s="48" t="s">
        <v>202</v>
      </c>
      <c r="K131" s="75">
        <f t="shared" si="7"/>
        <v>0</v>
      </c>
    </row>
    <row r="132" spans="1:12" x14ac:dyDescent="0.35">
      <c r="A132" s="99" t="s">
        <v>332</v>
      </c>
      <c r="B132" s="76">
        <v>2</v>
      </c>
      <c r="C132" s="77">
        <v>23.2</v>
      </c>
      <c r="D132" s="73">
        <f t="shared" si="4"/>
        <v>5</v>
      </c>
      <c r="E132" s="73" t="s">
        <v>159</v>
      </c>
      <c r="F132" s="73">
        <v>36</v>
      </c>
      <c r="G132" s="74" t="s">
        <v>159</v>
      </c>
      <c r="H132" s="73" t="str">
        <f t="shared" si="6"/>
        <v>NA</v>
      </c>
      <c r="I132" s="48" t="s">
        <v>202</v>
      </c>
      <c r="K132" s="75">
        <f t="shared" si="7"/>
        <v>0</v>
      </c>
    </row>
    <row r="133" spans="1:12" x14ac:dyDescent="0.35">
      <c r="A133" s="99" t="s">
        <v>333</v>
      </c>
      <c r="B133" s="76">
        <v>3</v>
      </c>
      <c r="C133" s="77">
        <v>0.1</v>
      </c>
      <c r="D133" s="73">
        <f t="shared" si="4"/>
        <v>2</v>
      </c>
      <c r="E133" s="73" t="s">
        <v>159</v>
      </c>
      <c r="F133" s="73">
        <v>0.44</v>
      </c>
      <c r="G133" s="74" t="s">
        <v>159</v>
      </c>
      <c r="H133" s="73" t="str">
        <f t="shared" ref="H133:H197" si="15">IF(G133="NA","NA",IF(G133&lt;0.1,1,IF(G133&lt;=0.5,2,IF(G133&lt;=1,3,IF(G133&lt;=2,4,IF(G133&gt;2,5))))))</f>
        <v>NA</v>
      </c>
      <c r="I133" s="48" t="s">
        <v>202</v>
      </c>
      <c r="K133" s="75">
        <f t="shared" ref="K133:K197" si="16">SUM(J133*7.500616827042)</f>
        <v>0</v>
      </c>
    </row>
    <row r="134" spans="1:12" x14ac:dyDescent="0.35">
      <c r="A134" s="99" t="s">
        <v>334</v>
      </c>
      <c r="B134" s="76">
        <v>2</v>
      </c>
      <c r="C134" s="107">
        <v>0.13</v>
      </c>
      <c r="D134" s="73">
        <f t="shared" ref="D134:D198" si="17">IF(C134="NA", "NA", IF(C134&lt; 0.013,1,IF(C134&lt;=0.13,2,IF(C134&lt;=1.3,3,IF(C134&lt;=13,4,IF(C134&gt;13,5))))))</f>
        <v>2</v>
      </c>
      <c r="E134" s="73" t="s">
        <v>159</v>
      </c>
      <c r="F134" s="73">
        <v>283</v>
      </c>
      <c r="G134" s="74" t="s">
        <v>159</v>
      </c>
      <c r="H134" s="73" t="str">
        <f t="shared" si="15"/>
        <v>NA</v>
      </c>
      <c r="I134" s="48" t="s">
        <v>202</v>
      </c>
      <c r="K134" s="75">
        <f t="shared" si="16"/>
        <v>0</v>
      </c>
    </row>
    <row r="135" spans="1:12" x14ac:dyDescent="0.35">
      <c r="A135" s="99" t="s">
        <v>335</v>
      </c>
      <c r="B135" s="76">
        <v>2</v>
      </c>
      <c r="C135" s="77">
        <v>0.35</v>
      </c>
      <c r="D135" s="73">
        <f t="shared" si="17"/>
        <v>3</v>
      </c>
      <c r="E135" s="73" t="s">
        <v>159</v>
      </c>
      <c r="F135" s="73">
        <v>259</v>
      </c>
      <c r="G135" s="74" t="s">
        <v>159</v>
      </c>
      <c r="H135" s="73" t="str">
        <f t="shared" si="15"/>
        <v>NA</v>
      </c>
      <c r="I135" s="48" t="s">
        <v>202</v>
      </c>
      <c r="K135" s="75">
        <f t="shared" si="16"/>
        <v>0</v>
      </c>
    </row>
    <row r="136" spans="1:12" x14ac:dyDescent="0.35">
      <c r="A136" s="99" t="s">
        <v>336</v>
      </c>
      <c r="B136" s="76">
        <v>3</v>
      </c>
      <c r="C136" s="77">
        <v>2.3999999999999999E-6</v>
      </c>
      <c r="D136" s="73">
        <f t="shared" si="17"/>
        <v>1</v>
      </c>
      <c r="E136" s="73" t="s">
        <v>159</v>
      </c>
      <c r="F136" s="73">
        <v>0.2</v>
      </c>
      <c r="G136" s="74" t="s">
        <v>159</v>
      </c>
      <c r="H136" s="73" t="str">
        <f t="shared" si="15"/>
        <v>NA</v>
      </c>
      <c r="I136" s="48" t="s">
        <v>240</v>
      </c>
      <c r="K136" s="75">
        <f t="shared" si="16"/>
        <v>0</v>
      </c>
    </row>
    <row r="137" spans="1:12" ht="43.5" x14ac:dyDescent="0.35">
      <c r="A137" s="99" t="s">
        <v>337</v>
      </c>
      <c r="B137" s="76">
        <v>2</v>
      </c>
      <c r="C137" s="77" t="s">
        <v>159</v>
      </c>
      <c r="D137" s="73" t="str">
        <f t="shared" si="17"/>
        <v>NA</v>
      </c>
      <c r="E137" s="73" t="s">
        <v>159</v>
      </c>
      <c r="F137" s="73">
        <v>0.5</v>
      </c>
      <c r="G137" s="74" t="s">
        <v>159</v>
      </c>
      <c r="H137" s="73" t="str">
        <f t="shared" si="15"/>
        <v>NA</v>
      </c>
      <c r="I137" s="48" t="s">
        <v>202</v>
      </c>
      <c r="K137" s="75">
        <f t="shared" si="16"/>
        <v>0</v>
      </c>
    </row>
    <row r="138" spans="1:12" ht="43.5" x14ac:dyDescent="0.35">
      <c r="A138" s="99" t="s">
        <v>338</v>
      </c>
      <c r="B138" s="76">
        <v>3</v>
      </c>
      <c r="C138" s="77" t="s">
        <v>159</v>
      </c>
      <c r="D138" s="73" t="str">
        <f t="shared" si="17"/>
        <v>NA</v>
      </c>
      <c r="E138" s="73" t="s">
        <v>159</v>
      </c>
      <c r="F138" s="73">
        <v>0.05</v>
      </c>
      <c r="G138" s="74" t="s">
        <v>159</v>
      </c>
      <c r="H138" s="73" t="str">
        <f t="shared" si="15"/>
        <v>NA</v>
      </c>
      <c r="I138" s="48" t="s">
        <v>202</v>
      </c>
      <c r="K138" s="75">
        <f t="shared" si="16"/>
        <v>0</v>
      </c>
    </row>
    <row r="139" spans="1:12" ht="43.5" x14ac:dyDescent="0.35">
      <c r="A139" s="99" t="s">
        <v>339</v>
      </c>
      <c r="B139" s="76">
        <v>5</v>
      </c>
      <c r="C139" s="77" t="s">
        <v>159</v>
      </c>
      <c r="D139" s="73" t="str">
        <f t="shared" si="17"/>
        <v>NA</v>
      </c>
      <c r="E139" s="73" t="s">
        <v>159</v>
      </c>
      <c r="F139" s="73">
        <v>0.01</v>
      </c>
      <c r="G139" s="74" t="s">
        <v>159</v>
      </c>
      <c r="H139" s="73" t="str">
        <f t="shared" si="15"/>
        <v>NA</v>
      </c>
      <c r="I139" s="48" t="s">
        <v>202</v>
      </c>
      <c r="K139" s="75">
        <f t="shared" si="16"/>
        <v>0</v>
      </c>
    </row>
    <row r="140" spans="1:12" x14ac:dyDescent="0.35">
      <c r="A140" s="99" t="s">
        <v>340</v>
      </c>
      <c r="B140" s="76">
        <v>3</v>
      </c>
      <c r="C140" s="77">
        <v>2.67</v>
      </c>
      <c r="D140" s="73">
        <f t="shared" si="17"/>
        <v>4</v>
      </c>
      <c r="E140" s="73" t="s">
        <v>159</v>
      </c>
      <c r="F140" s="73">
        <v>0.16</v>
      </c>
      <c r="G140" s="74" t="s">
        <v>159</v>
      </c>
      <c r="H140" s="73" t="str">
        <f t="shared" si="15"/>
        <v>NA</v>
      </c>
      <c r="I140" s="48" t="s">
        <v>202</v>
      </c>
      <c r="K140" s="75">
        <f t="shared" si="16"/>
        <v>0</v>
      </c>
      <c r="L140" s="48">
        <v>154.90100000000001</v>
      </c>
    </row>
    <row r="141" spans="1:12" x14ac:dyDescent="0.35">
      <c r="A141" s="99" t="s">
        <v>341</v>
      </c>
      <c r="B141" s="76">
        <v>2</v>
      </c>
      <c r="C141" s="77" t="s">
        <v>159</v>
      </c>
      <c r="D141" s="73" t="str">
        <f t="shared" si="17"/>
        <v>NA</v>
      </c>
      <c r="E141" s="73" t="s">
        <v>159</v>
      </c>
      <c r="F141" s="73">
        <v>10</v>
      </c>
      <c r="G141" s="74" t="s">
        <v>159</v>
      </c>
      <c r="H141" s="73" t="str">
        <f t="shared" si="15"/>
        <v>NA</v>
      </c>
      <c r="I141" s="48" t="s">
        <v>202</v>
      </c>
      <c r="K141" s="75">
        <f t="shared" si="16"/>
        <v>0</v>
      </c>
    </row>
    <row r="142" spans="1:12" x14ac:dyDescent="0.35">
      <c r="A142" s="99" t="s">
        <v>342</v>
      </c>
      <c r="B142" s="76">
        <v>5</v>
      </c>
      <c r="C142" s="77" t="s">
        <v>159</v>
      </c>
      <c r="D142" s="73" t="str">
        <f t="shared" si="17"/>
        <v>NA</v>
      </c>
      <c r="E142" s="73" t="s">
        <v>159</v>
      </c>
      <c r="F142" s="73">
        <v>2</v>
      </c>
      <c r="G142" s="74" t="s">
        <v>159</v>
      </c>
      <c r="H142" s="73" t="str">
        <f t="shared" si="15"/>
        <v>NA</v>
      </c>
      <c r="I142" s="48" t="s">
        <v>202</v>
      </c>
      <c r="K142" s="75">
        <f t="shared" si="16"/>
        <v>0</v>
      </c>
    </row>
    <row r="143" spans="1:12" ht="29" x14ac:dyDescent="0.35">
      <c r="A143" s="99" t="s">
        <v>343</v>
      </c>
      <c r="B143" s="76">
        <v>5</v>
      </c>
      <c r="C143" s="77" t="s">
        <v>159</v>
      </c>
      <c r="D143" s="73" t="str">
        <f t="shared" si="17"/>
        <v>NA</v>
      </c>
      <c r="E143" s="74" t="s">
        <v>159</v>
      </c>
      <c r="F143" s="73">
        <v>0.2</v>
      </c>
      <c r="G143" s="74" t="s">
        <v>159</v>
      </c>
      <c r="H143" s="73" t="str">
        <f t="shared" si="15"/>
        <v>NA</v>
      </c>
      <c r="I143" s="48" t="s">
        <v>202</v>
      </c>
      <c r="K143" s="75">
        <f t="shared" si="16"/>
        <v>0</v>
      </c>
    </row>
    <row r="144" spans="1:12" ht="29" x14ac:dyDescent="0.35">
      <c r="A144" s="99" t="s">
        <v>344</v>
      </c>
      <c r="B144" s="76">
        <v>3</v>
      </c>
      <c r="C144" s="77" t="s">
        <v>159</v>
      </c>
      <c r="D144" s="73" t="str">
        <f t="shared" si="17"/>
        <v>NA</v>
      </c>
      <c r="E144" s="74" t="s">
        <v>159</v>
      </c>
      <c r="F144" s="73">
        <v>0.02</v>
      </c>
      <c r="G144" s="74" t="s">
        <v>159</v>
      </c>
      <c r="H144" s="73" t="str">
        <f t="shared" si="15"/>
        <v>NA</v>
      </c>
      <c r="I144" s="48" t="s">
        <v>202</v>
      </c>
      <c r="K144" s="75">
        <f t="shared" si="16"/>
        <v>0</v>
      </c>
    </row>
    <row r="145" spans="1:12" x14ac:dyDescent="0.35">
      <c r="A145" s="99" t="s">
        <v>345</v>
      </c>
      <c r="B145" s="76">
        <v>2</v>
      </c>
      <c r="C145" s="77" t="s">
        <v>159</v>
      </c>
      <c r="D145" s="73" t="str">
        <f t="shared" si="17"/>
        <v>NA</v>
      </c>
      <c r="E145" s="73" t="s">
        <v>159</v>
      </c>
      <c r="F145" s="73">
        <v>0.1</v>
      </c>
      <c r="G145" s="74" t="s">
        <v>159</v>
      </c>
      <c r="H145" s="73" t="str">
        <f t="shared" si="15"/>
        <v>NA</v>
      </c>
      <c r="I145" s="48" t="s">
        <v>202</v>
      </c>
      <c r="K145" s="75">
        <f t="shared" si="16"/>
        <v>0</v>
      </c>
    </row>
    <row r="146" spans="1:12" x14ac:dyDescent="0.35">
      <c r="A146" s="99" t="s">
        <v>346</v>
      </c>
      <c r="B146" s="76"/>
      <c r="C146" s="77" t="s">
        <v>159</v>
      </c>
      <c r="D146" s="73" t="str">
        <f t="shared" si="17"/>
        <v>NA</v>
      </c>
      <c r="E146" s="73" t="s">
        <v>159</v>
      </c>
      <c r="F146" s="73">
        <v>0.1</v>
      </c>
      <c r="G146" s="74" t="s">
        <v>159</v>
      </c>
      <c r="H146" s="73" t="str">
        <f t="shared" si="15"/>
        <v>NA</v>
      </c>
      <c r="I146" s="48" t="s">
        <v>202</v>
      </c>
      <c r="K146" s="75">
        <f t="shared" si="16"/>
        <v>0</v>
      </c>
    </row>
    <row r="147" spans="1:12" x14ac:dyDescent="0.35">
      <c r="A147" s="99" t="s">
        <v>347</v>
      </c>
      <c r="B147" s="76">
        <v>2</v>
      </c>
      <c r="C147" s="77" t="s">
        <v>159</v>
      </c>
      <c r="D147" s="73" t="str">
        <f t="shared" si="17"/>
        <v>NA</v>
      </c>
      <c r="E147" s="74" t="s">
        <v>159</v>
      </c>
      <c r="F147" s="73">
        <v>0.2</v>
      </c>
      <c r="G147" s="74" t="s">
        <v>159</v>
      </c>
      <c r="H147" s="73" t="str">
        <f t="shared" si="15"/>
        <v>NA</v>
      </c>
      <c r="I147" s="48" t="s">
        <v>202</v>
      </c>
      <c r="K147" s="75">
        <f t="shared" si="16"/>
        <v>0</v>
      </c>
    </row>
    <row r="148" spans="1:12" x14ac:dyDescent="0.35">
      <c r="A148" s="99" t="s">
        <v>348</v>
      </c>
      <c r="B148" s="76">
        <v>2</v>
      </c>
      <c r="C148" s="77" t="s">
        <v>159</v>
      </c>
      <c r="D148" s="73" t="str">
        <f t="shared" si="17"/>
        <v>NA</v>
      </c>
      <c r="E148" s="74" t="s">
        <v>159</v>
      </c>
      <c r="F148" s="73">
        <v>0.2</v>
      </c>
      <c r="G148" s="74" t="s">
        <v>159</v>
      </c>
      <c r="H148" s="73" t="str">
        <f t="shared" si="15"/>
        <v>NA</v>
      </c>
      <c r="I148" s="48" t="s">
        <v>202</v>
      </c>
      <c r="K148" s="75">
        <f t="shared" si="16"/>
        <v>0</v>
      </c>
    </row>
    <row r="149" spans="1:12" x14ac:dyDescent="0.35">
      <c r="A149" s="99" t="s">
        <v>349</v>
      </c>
      <c r="B149" s="76">
        <v>3</v>
      </c>
      <c r="C149" s="77" t="s">
        <v>159</v>
      </c>
      <c r="D149" s="73" t="str">
        <f t="shared" si="17"/>
        <v>NA</v>
      </c>
      <c r="E149" s="74" t="s">
        <v>159</v>
      </c>
      <c r="F149" s="73">
        <v>0.2</v>
      </c>
      <c r="G149" s="74" t="s">
        <v>159</v>
      </c>
      <c r="H149" s="73" t="str">
        <f t="shared" si="15"/>
        <v>NA</v>
      </c>
      <c r="I149" s="48" t="s">
        <v>240</v>
      </c>
      <c r="K149" s="75">
        <f t="shared" si="16"/>
        <v>0</v>
      </c>
    </row>
    <row r="150" spans="1:12" x14ac:dyDescent="0.35">
      <c r="A150" s="99" t="s">
        <v>350</v>
      </c>
      <c r="B150" s="76">
        <v>3</v>
      </c>
      <c r="C150" s="77">
        <v>1.8665131578950001E-2</v>
      </c>
      <c r="D150" s="73">
        <f t="shared" si="17"/>
        <v>2</v>
      </c>
      <c r="E150" s="74">
        <v>1.1999999999999999E-3</v>
      </c>
      <c r="F150" s="73">
        <v>22</v>
      </c>
      <c r="G150" s="74">
        <f t="shared" ref="G150:G151" si="18">(E150/F150)</f>
        <v>5.4545454545454539E-5</v>
      </c>
      <c r="H150" s="73">
        <f t="shared" si="15"/>
        <v>1</v>
      </c>
      <c r="I150" s="48" t="s">
        <v>202</v>
      </c>
      <c r="J150" s="48">
        <v>4.1000000000000002E-2</v>
      </c>
      <c r="K150" s="75">
        <f t="shared" si="16"/>
        <v>0.30752528990872202</v>
      </c>
      <c r="L150" s="48">
        <v>108.13800000000001</v>
      </c>
    </row>
    <row r="151" spans="1:12" x14ac:dyDescent="0.35">
      <c r="A151" s="99" t="s">
        <v>351</v>
      </c>
      <c r="B151" s="76">
        <v>3</v>
      </c>
      <c r="C151" s="77">
        <v>4</v>
      </c>
      <c r="D151" s="73">
        <f t="shared" si="17"/>
        <v>4</v>
      </c>
      <c r="E151" s="73">
        <v>0.105</v>
      </c>
      <c r="F151" s="73">
        <v>5.7</v>
      </c>
      <c r="G151" s="74">
        <f t="shared" si="18"/>
        <v>1.8421052631578946E-2</v>
      </c>
      <c r="H151" s="73">
        <f t="shared" si="15"/>
        <v>1</v>
      </c>
      <c r="I151" s="48" t="s">
        <v>202</v>
      </c>
      <c r="K151" s="75">
        <f t="shared" si="16"/>
        <v>0</v>
      </c>
    </row>
    <row r="152" spans="1:12" x14ac:dyDescent="0.35">
      <c r="A152" s="99" t="s">
        <v>352</v>
      </c>
      <c r="B152" s="76">
        <v>2</v>
      </c>
      <c r="C152" s="77">
        <v>1.06E-4</v>
      </c>
      <c r="D152" s="73">
        <f t="shared" si="17"/>
        <v>1</v>
      </c>
      <c r="E152" s="73" t="s">
        <v>159</v>
      </c>
      <c r="F152" s="73">
        <v>5</v>
      </c>
      <c r="G152" s="74" t="s">
        <v>159</v>
      </c>
      <c r="H152" s="73" t="str">
        <f t="shared" si="15"/>
        <v>NA</v>
      </c>
      <c r="I152" s="48" t="s">
        <v>240</v>
      </c>
      <c r="K152" s="75">
        <f t="shared" si="16"/>
        <v>0</v>
      </c>
    </row>
    <row r="153" spans="1:12" x14ac:dyDescent="0.35">
      <c r="A153" s="99" t="s">
        <v>353</v>
      </c>
      <c r="B153" s="76">
        <v>2</v>
      </c>
      <c r="C153" s="77">
        <v>0.42699999999999999</v>
      </c>
      <c r="D153" s="73">
        <f t="shared" si="17"/>
        <v>3</v>
      </c>
      <c r="E153" s="74">
        <v>0.04</v>
      </c>
      <c r="F153" s="73">
        <v>246</v>
      </c>
      <c r="G153" s="74">
        <f t="shared" ref="G153:G197" si="19">(E153/F153)</f>
        <v>1.6260162601626016E-4</v>
      </c>
      <c r="H153" s="73">
        <f t="shared" si="15"/>
        <v>1</v>
      </c>
      <c r="I153" s="48" t="s">
        <v>202</v>
      </c>
      <c r="K153" s="75">
        <f t="shared" si="16"/>
        <v>0</v>
      </c>
    </row>
    <row r="154" spans="1:12" x14ac:dyDescent="0.35">
      <c r="A154" s="99" t="s">
        <v>354</v>
      </c>
      <c r="B154" s="76">
        <v>2</v>
      </c>
      <c r="C154" s="77">
        <v>5.0000000000000001E-4</v>
      </c>
      <c r="D154" s="73">
        <f t="shared" si="17"/>
        <v>1</v>
      </c>
      <c r="E154" s="73" t="s">
        <v>159</v>
      </c>
      <c r="F154" s="73">
        <v>2</v>
      </c>
      <c r="G154" s="74" t="s">
        <v>159</v>
      </c>
      <c r="H154" s="73" t="str">
        <f t="shared" si="15"/>
        <v>NA</v>
      </c>
      <c r="I154" s="48" t="s">
        <v>202</v>
      </c>
      <c r="K154" s="75">
        <f t="shared" si="16"/>
        <v>0</v>
      </c>
    </row>
    <row r="155" spans="1:12" x14ac:dyDescent="0.35">
      <c r="A155" s="99" t="s">
        <v>355</v>
      </c>
      <c r="B155" s="76">
        <v>3</v>
      </c>
      <c r="C155" s="77">
        <v>516.75750000000005</v>
      </c>
      <c r="D155" s="73">
        <f t="shared" si="17"/>
        <v>5</v>
      </c>
      <c r="E155" s="73">
        <v>500</v>
      </c>
      <c r="F155" s="73">
        <v>21</v>
      </c>
      <c r="G155" s="74">
        <f t="shared" si="19"/>
        <v>23.80952380952381</v>
      </c>
      <c r="H155" s="73">
        <f t="shared" si="15"/>
        <v>5</v>
      </c>
      <c r="I155" s="48" t="s">
        <v>202</v>
      </c>
      <c r="K155" s="75">
        <f t="shared" si="16"/>
        <v>0</v>
      </c>
    </row>
    <row r="156" spans="1:12" x14ac:dyDescent="0.35">
      <c r="A156" s="99" t="s">
        <v>356</v>
      </c>
      <c r="B156" s="76">
        <v>3</v>
      </c>
      <c r="C156" s="77">
        <v>1987</v>
      </c>
      <c r="D156" s="73">
        <f t="shared" si="17"/>
        <v>5</v>
      </c>
      <c r="E156" s="73">
        <v>2</v>
      </c>
      <c r="F156" s="73">
        <v>0.25</v>
      </c>
      <c r="G156" s="74">
        <f t="shared" si="19"/>
        <v>8</v>
      </c>
      <c r="H156" s="73">
        <f t="shared" si="15"/>
        <v>5</v>
      </c>
      <c r="I156" s="48" t="s">
        <v>202</v>
      </c>
      <c r="K156" s="75">
        <f t="shared" si="16"/>
        <v>0</v>
      </c>
      <c r="L156" s="48">
        <v>61.470999999999997</v>
      </c>
    </row>
    <row r="157" spans="1:12" x14ac:dyDescent="0.35">
      <c r="A157" s="99" t="s">
        <v>357</v>
      </c>
      <c r="B157" s="76">
        <v>2</v>
      </c>
      <c r="C157" s="72">
        <v>12.7</v>
      </c>
      <c r="D157" s="73">
        <f t="shared" si="17"/>
        <v>4</v>
      </c>
      <c r="E157" s="73">
        <v>1.4</v>
      </c>
      <c r="F157" s="73">
        <v>1030</v>
      </c>
      <c r="G157" s="74">
        <f t="shared" si="19"/>
        <v>1.3592233009708738E-3</v>
      </c>
      <c r="H157" s="73">
        <f t="shared" si="15"/>
        <v>1</v>
      </c>
      <c r="I157" s="48" t="s">
        <v>202</v>
      </c>
      <c r="J157" s="48">
        <v>13</v>
      </c>
      <c r="K157" s="75">
        <f t="shared" si="16"/>
        <v>97.508018751546004</v>
      </c>
      <c r="L157" s="48">
        <v>84.159000000000006</v>
      </c>
    </row>
    <row r="158" spans="1:12" x14ac:dyDescent="0.35">
      <c r="A158" s="99" t="s">
        <v>358</v>
      </c>
      <c r="B158" s="76">
        <v>2</v>
      </c>
      <c r="C158" s="72">
        <v>0.13</v>
      </c>
      <c r="D158" s="73">
        <f t="shared" si="17"/>
        <v>2</v>
      </c>
      <c r="E158" s="73">
        <v>400</v>
      </c>
      <c r="F158" s="73">
        <v>206</v>
      </c>
      <c r="G158" s="74">
        <f t="shared" si="19"/>
        <v>1.941747572815534</v>
      </c>
      <c r="H158" s="73">
        <f t="shared" si="15"/>
        <v>4</v>
      </c>
      <c r="I158" s="48" t="s">
        <v>202</v>
      </c>
      <c r="J158" s="48">
        <v>0.1</v>
      </c>
      <c r="K158" s="75">
        <f t="shared" si="16"/>
        <v>0.75006168270420004</v>
      </c>
      <c r="L158" s="48">
        <v>100.158</v>
      </c>
    </row>
    <row r="159" spans="1:12" x14ac:dyDescent="0.35">
      <c r="A159" s="99" t="s">
        <v>359</v>
      </c>
      <c r="B159" s="76">
        <v>2</v>
      </c>
      <c r="C159" s="72">
        <v>0.5</v>
      </c>
      <c r="D159" s="73">
        <f t="shared" si="17"/>
        <v>3</v>
      </c>
      <c r="E159" s="73">
        <v>0.5</v>
      </c>
      <c r="F159" s="73">
        <v>100</v>
      </c>
      <c r="G159" s="74">
        <f t="shared" si="19"/>
        <v>5.0000000000000001E-3</v>
      </c>
      <c r="H159" s="73">
        <f t="shared" si="15"/>
        <v>1</v>
      </c>
      <c r="I159" s="48" t="s">
        <v>202</v>
      </c>
      <c r="J159" s="48">
        <v>0.53</v>
      </c>
      <c r="K159" s="75">
        <f t="shared" si="16"/>
        <v>3.9753269183322604</v>
      </c>
      <c r="L159" s="48">
        <v>98.141999999999996</v>
      </c>
    </row>
    <row r="160" spans="1:12" x14ac:dyDescent="0.35">
      <c r="A160" s="99" t="s">
        <v>360</v>
      </c>
      <c r="B160" s="76">
        <v>2</v>
      </c>
      <c r="C160" s="77">
        <v>8.9</v>
      </c>
      <c r="D160" s="73">
        <f t="shared" si="17"/>
        <v>4</v>
      </c>
      <c r="E160" s="73" t="s">
        <v>159</v>
      </c>
      <c r="F160" s="73">
        <v>1010</v>
      </c>
      <c r="G160" s="74" t="s">
        <v>159</v>
      </c>
      <c r="H160" s="73" t="str">
        <f t="shared" si="15"/>
        <v>NA</v>
      </c>
      <c r="I160" s="48" t="s">
        <v>202</v>
      </c>
      <c r="J160" s="48">
        <v>11.8</v>
      </c>
      <c r="K160" s="75">
        <f t="shared" si="16"/>
        <v>88.50727855909561</v>
      </c>
      <c r="L160" s="48">
        <v>82.143000000000001</v>
      </c>
    </row>
    <row r="161" spans="1:12" x14ac:dyDescent="0.35">
      <c r="A161" s="99" t="s">
        <v>361</v>
      </c>
      <c r="B161" s="76">
        <v>3</v>
      </c>
      <c r="C161" s="72">
        <v>1.4</v>
      </c>
      <c r="D161" s="73">
        <f t="shared" si="17"/>
        <v>4</v>
      </c>
      <c r="E161" s="73">
        <v>106</v>
      </c>
      <c r="F161" s="73">
        <v>41</v>
      </c>
      <c r="G161" s="74">
        <f t="shared" si="19"/>
        <v>2.5853658536585367</v>
      </c>
      <c r="H161" s="73">
        <f t="shared" si="15"/>
        <v>5</v>
      </c>
      <c r="I161" s="48" t="s">
        <v>202</v>
      </c>
      <c r="J161" s="48">
        <v>1.2</v>
      </c>
      <c r="K161" s="75">
        <f>SUM(J161*7.500616827042)</f>
        <v>9.0007401924503991</v>
      </c>
      <c r="L161" s="48">
        <v>99.174000000000007</v>
      </c>
    </row>
    <row r="162" spans="1:12" x14ac:dyDescent="0.35">
      <c r="A162" s="99" t="s">
        <v>362</v>
      </c>
      <c r="B162" s="76">
        <v>2</v>
      </c>
      <c r="C162" s="77">
        <v>0</v>
      </c>
      <c r="D162" s="73">
        <f t="shared" si="17"/>
        <v>1</v>
      </c>
      <c r="E162" s="73" t="s">
        <v>159</v>
      </c>
      <c r="F162" s="73">
        <v>1.5</v>
      </c>
      <c r="G162" s="74" t="s">
        <v>159</v>
      </c>
      <c r="H162" s="73" t="str">
        <f t="shared" si="15"/>
        <v>NA</v>
      </c>
      <c r="I162" s="48" t="s">
        <v>202</v>
      </c>
      <c r="K162" s="75">
        <f t="shared" si="16"/>
        <v>0</v>
      </c>
    </row>
    <row r="163" spans="1:12" x14ac:dyDescent="0.35">
      <c r="A163" s="99" t="s">
        <v>363</v>
      </c>
      <c r="B163" s="76">
        <v>2</v>
      </c>
      <c r="C163" s="77">
        <v>53.328947368420003</v>
      </c>
      <c r="D163" s="73">
        <f t="shared" si="17"/>
        <v>5</v>
      </c>
      <c r="E163" s="73">
        <v>5.0667</v>
      </c>
      <c r="F163" s="73">
        <v>203</v>
      </c>
      <c r="G163" s="74">
        <f t="shared" si="19"/>
        <v>2.4959113300492611E-2</v>
      </c>
      <c r="H163" s="73">
        <f t="shared" si="15"/>
        <v>1</v>
      </c>
      <c r="I163" s="48" t="s">
        <v>202</v>
      </c>
      <c r="J163" s="48">
        <v>58.5</v>
      </c>
      <c r="K163" s="75">
        <f t="shared" si="16"/>
        <v>438.78608438195698</v>
      </c>
      <c r="L163" s="48">
        <v>66.102000000000004</v>
      </c>
    </row>
    <row r="164" spans="1:12" x14ac:dyDescent="0.35">
      <c r="A164" s="99" t="s">
        <v>364</v>
      </c>
      <c r="B164" s="76">
        <v>2</v>
      </c>
      <c r="C164" s="72">
        <v>4.5</v>
      </c>
      <c r="D164" s="73">
        <f t="shared" si="17"/>
        <v>4</v>
      </c>
      <c r="E164" s="73" t="s">
        <v>159</v>
      </c>
      <c r="F164" s="73">
        <v>1720</v>
      </c>
      <c r="G164" s="74" t="s">
        <v>159</v>
      </c>
      <c r="H164" s="73" t="str">
        <f t="shared" si="15"/>
        <v>NA</v>
      </c>
      <c r="I164" s="48" t="s">
        <v>202</v>
      </c>
      <c r="J164" s="48">
        <v>42.3</v>
      </c>
      <c r="K164" s="75">
        <f t="shared" si="16"/>
        <v>317.27609178387661</v>
      </c>
      <c r="L164" s="48">
        <v>70.132999999999996</v>
      </c>
    </row>
    <row r="165" spans="1:12" x14ac:dyDescent="0.35">
      <c r="A165" s="101" t="s">
        <v>365</v>
      </c>
      <c r="B165" s="76">
        <v>3</v>
      </c>
      <c r="C165" s="77" t="s">
        <v>159</v>
      </c>
      <c r="D165" s="73" t="str">
        <f t="shared" si="17"/>
        <v>NA</v>
      </c>
      <c r="E165" s="73" t="s">
        <v>159</v>
      </c>
      <c r="F165" s="73">
        <v>5</v>
      </c>
      <c r="G165" s="74" t="s">
        <v>159</v>
      </c>
      <c r="H165" s="73" t="str">
        <f t="shared" si="15"/>
        <v>NA</v>
      </c>
      <c r="I165" s="48" t="s">
        <v>202</v>
      </c>
      <c r="K165" s="75">
        <f t="shared" si="16"/>
        <v>0</v>
      </c>
    </row>
    <row r="166" spans="1:12" x14ac:dyDescent="0.35">
      <c r="A166" s="99" t="s">
        <v>366</v>
      </c>
      <c r="B166" s="76">
        <v>2</v>
      </c>
      <c r="C166" s="77">
        <v>2.6000000000000001E-8</v>
      </c>
      <c r="D166" s="73">
        <f>IF(C167="NA", "NA", IF(C167&lt; 0.013,1,IF(C167&lt;=0.13,2,IF(C167&lt;=1.3,3,IF(C167&lt;=13,4,IF(C167&gt;13,5))))))</f>
        <v>2</v>
      </c>
      <c r="E166" s="73">
        <v>5.0724999999999998</v>
      </c>
      <c r="F166" s="73">
        <v>1</v>
      </c>
      <c r="G166" s="74">
        <f t="shared" si="19"/>
        <v>5.0724999999999998</v>
      </c>
      <c r="H166" s="73">
        <f t="shared" si="15"/>
        <v>5</v>
      </c>
      <c r="I166" s="48" t="s">
        <v>202</v>
      </c>
      <c r="K166" s="75">
        <f t="shared" si="16"/>
        <v>0</v>
      </c>
    </row>
    <row r="167" spans="1:12" x14ac:dyDescent="0.35">
      <c r="A167" s="99" t="s">
        <v>367</v>
      </c>
      <c r="B167" s="76">
        <v>3</v>
      </c>
      <c r="C167" s="77">
        <v>2.6664473684209999E-2</v>
      </c>
      <c r="D167" s="73">
        <f>IF(C168="NA", "NA", IF(C168&lt; 0.013,1,IF(C168&lt;=0.13,2,IF(C168&lt;=1.3,3,IF(C168&lt;=13,4,IF(C168&gt;13,5))))))</f>
        <v>1</v>
      </c>
      <c r="E167" s="73">
        <v>0.36</v>
      </c>
      <c r="F167" s="73">
        <v>0.25</v>
      </c>
      <c r="G167" s="74">
        <f t="shared" si="19"/>
        <v>1.44</v>
      </c>
      <c r="H167" s="73">
        <f t="shared" si="15"/>
        <v>4</v>
      </c>
      <c r="I167" s="48" t="s">
        <v>202</v>
      </c>
      <c r="K167" s="75">
        <f t="shared" si="16"/>
        <v>0</v>
      </c>
    </row>
    <row r="168" spans="1:12" x14ac:dyDescent="0.35">
      <c r="A168" s="99" t="s">
        <v>368</v>
      </c>
      <c r="B168" s="76">
        <v>3</v>
      </c>
      <c r="C168" s="72">
        <v>0.01</v>
      </c>
      <c r="D168" s="73">
        <f t="shared" si="17"/>
        <v>1</v>
      </c>
      <c r="E168" s="73" t="s">
        <v>159</v>
      </c>
      <c r="F168" s="73">
        <v>0.11</v>
      </c>
      <c r="G168" s="74" t="s">
        <v>159</v>
      </c>
      <c r="H168" s="73" t="str">
        <f t="shared" si="15"/>
        <v>NA</v>
      </c>
      <c r="I168" s="48" t="s">
        <v>240</v>
      </c>
      <c r="K168" s="75">
        <f t="shared" si="16"/>
        <v>0</v>
      </c>
    </row>
    <row r="169" spans="1:12" ht="29" x14ac:dyDescent="0.35">
      <c r="A169" s="99" t="s">
        <v>369</v>
      </c>
      <c r="B169" s="76">
        <v>4</v>
      </c>
      <c r="C169" s="72">
        <v>0.108</v>
      </c>
      <c r="D169" s="73">
        <f t="shared" si="17"/>
        <v>2</v>
      </c>
      <c r="E169" s="73">
        <v>1.34</v>
      </c>
      <c r="F169" s="73">
        <v>238</v>
      </c>
      <c r="G169" s="74">
        <f t="shared" si="19"/>
        <v>5.6302521008403366E-3</v>
      </c>
      <c r="H169" s="73">
        <f t="shared" si="15"/>
        <v>1</v>
      </c>
      <c r="I169" s="48" t="s">
        <v>202</v>
      </c>
      <c r="J169" s="48">
        <v>0.224</v>
      </c>
      <c r="K169" s="75">
        <f t="shared" si="16"/>
        <v>1.680138169257408</v>
      </c>
      <c r="L169" s="48">
        <v>116.158</v>
      </c>
    </row>
    <row r="170" spans="1:12" x14ac:dyDescent="0.35">
      <c r="A170" s="99" t="s">
        <v>370</v>
      </c>
      <c r="B170" s="76">
        <v>3</v>
      </c>
      <c r="C170" s="77">
        <v>0</v>
      </c>
      <c r="D170" s="73">
        <f t="shared" si="17"/>
        <v>1</v>
      </c>
      <c r="E170" s="73" t="s">
        <v>159</v>
      </c>
      <c r="F170" s="73">
        <v>0.1</v>
      </c>
      <c r="G170" s="74" t="s">
        <v>159</v>
      </c>
      <c r="H170" s="73" t="str">
        <f t="shared" si="15"/>
        <v>NA</v>
      </c>
      <c r="I170" s="48" t="s">
        <v>240</v>
      </c>
      <c r="K170" s="75">
        <f t="shared" si="16"/>
        <v>0</v>
      </c>
    </row>
    <row r="171" spans="1:12" x14ac:dyDescent="0.35">
      <c r="A171" s="99" t="s">
        <v>371</v>
      </c>
      <c r="B171" s="76">
        <v>2</v>
      </c>
      <c r="C171" s="48">
        <v>101.325</v>
      </c>
      <c r="D171" s="73">
        <f>IF(C172="NA", "NA", IF(C172&lt; 0.013,1,IF(C172&lt;=0.13,2,IF(C172&lt;=1.3,3,IF(C172&lt;=13,4,IF(C172&gt;13,5))))))</f>
        <v>4</v>
      </c>
      <c r="E171" s="73" t="s">
        <v>159</v>
      </c>
      <c r="F171" s="73">
        <v>0.34</v>
      </c>
      <c r="G171" s="74" t="s">
        <v>159</v>
      </c>
      <c r="H171" s="73" t="str">
        <f t="shared" si="15"/>
        <v>NA</v>
      </c>
      <c r="I171" s="48" t="s">
        <v>202</v>
      </c>
      <c r="K171" s="75">
        <f t="shared" si="16"/>
        <v>0</v>
      </c>
    </row>
    <row r="172" spans="1:12" x14ac:dyDescent="0.35">
      <c r="A172" s="99" t="s">
        <v>372</v>
      </c>
      <c r="B172" s="76">
        <v>3</v>
      </c>
      <c r="C172" s="107">
        <v>3.7</v>
      </c>
      <c r="D172" s="73">
        <f>IF(C173="NA", "NA", IF(C173&lt; 0.013,1,IF(C173&lt;=0.13,2,IF(C173&lt;=1.3,3,IF(C173&lt;=13,4,IF(C173&gt;13,5))))))</f>
        <v>4</v>
      </c>
      <c r="E172" s="73">
        <v>2</v>
      </c>
      <c r="F172" s="73">
        <v>0.11</v>
      </c>
      <c r="G172" s="74">
        <f t="shared" si="19"/>
        <v>18.181818181818183</v>
      </c>
      <c r="H172" s="73">
        <f t="shared" si="15"/>
        <v>5</v>
      </c>
      <c r="I172" s="48" t="s">
        <v>202</v>
      </c>
      <c r="K172" s="75">
        <f t="shared" si="16"/>
        <v>0</v>
      </c>
    </row>
    <row r="173" spans="1:12" x14ac:dyDescent="0.35">
      <c r="A173" s="99" t="s">
        <v>373</v>
      </c>
      <c r="B173" s="76">
        <v>3</v>
      </c>
      <c r="C173" s="72">
        <v>3.4</v>
      </c>
      <c r="D173" s="73">
        <f t="shared" si="17"/>
        <v>4</v>
      </c>
      <c r="E173" s="73" t="s">
        <v>159</v>
      </c>
      <c r="F173" s="73">
        <v>3.5</v>
      </c>
      <c r="G173" s="74" t="s">
        <v>159</v>
      </c>
      <c r="H173" s="73" t="str">
        <f t="shared" si="15"/>
        <v>NA</v>
      </c>
      <c r="I173" s="48" t="s">
        <v>202</v>
      </c>
      <c r="K173" s="75">
        <f t="shared" si="16"/>
        <v>0</v>
      </c>
    </row>
    <row r="174" spans="1:12" x14ac:dyDescent="0.35">
      <c r="A174" s="101" t="s">
        <v>374</v>
      </c>
      <c r="B174" s="76">
        <v>2</v>
      </c>
      <c r="C174" s="107">
        <v>8.9999999999999998E-4</v>
      </c>
      <c r="D174" s="73">
        <f t="shared" si="17"/>
        <v>1</v>
      </c>
      <c r="E174" s="73" t="s">
        <v>159</v>
      </c>
      <c r="F174" s="73">
        <v>3.5</v>
      </c>
      <c r="G174" s="74" t="s">
        <v>159</v>
      </c>
      <c r="H174" s="73" t="str">
        <f t="shared" si="15"/>
        <v>NA</v>
      </c>
      <c r="I174" s="48" t="s">
        <v>202</v>
      </c>
      <c r="K174" s="75">
        <f t="shared" si="16"/>
        <v>0</v>
      </c>
    </row>
    <row r="175" spans="1:12" x14ac:dyDescent="0.35">
      <c r="A175" s="99" t="s">
        <v>375</v>
      </c>
      <c r="B175" s="76">
        <v>2</v>
      </c>
      <c r="C175" s="72">
        <v>0.13</v>
      </c>
      <c r="D175" s="73">
        <f t="shared" si="17"/>
        <v>2</v>
      </c>
      <c r="E175" s="73" t="s">
        <v>159</v>
      </c>
      <c r="F175" s="73">
        <v>8.6</v>
      </c>
      <c r="G175" s="74" t="s">
        <v>159</v>
      </c>
      <c r="H175" s="73" t="str">
        <f t="shared" si="15"/>
        <v>NA</v>
      </c>
      <c r="I175" s="48" t="s">
        <v>202</v>
      </c>
      <c r="K175" s="75">
        <f t="shared" si="16"/>
        <v>0</v>
      </c>
    </row>
    <row r="176" spans="1:12" x14ac:dyDescent="0.35">
      <c r="A176" s="99" t="s">
        <v>376</v>
      </c>
      <c r="B176" s="76">
        <v>3</v>
      </c>
      <c r="C176" s="77">
        <v>0.01</v>
      </c>
      <c r="D176" s="73">
        <f t="shared" si="17"/>
        <v>1</v>
      </c>
      <c r="E176" s="73" t="s">
        <v>159</v>
      </c>
      <c r="F176" s="73">
        <v>5</v>
      </c>
      <c r="G176" s="74" t="s">
        <v>159</v>
      </c>
      <c r="H176" s="73" t="str">
        <f t="shared" si="15"/>
        <v>NA</v>
      </c>
      <c r="I176" s="48" t="s">
        <v>202</v>
      </c>
      <c r="K176" s="75">
        <f t="shared" si="16"/>
        <v>0</v>
      </c>
      <c r="L176" s="48">
        <v>278.34399999999999</v>
      </c>
    </row>
    <row r="177" spans="1:12" x14ac:dyDescent="0.35">
      <c r="A177" s="99" t="s">
        <v>377</v>
      </c>
      <c r="B177" s="76">
        <v>3</v>
      </c>
      <c r="C177" s="77" t="s">
        <v>159</v>
      </c>
      <c r="D177" s="73" t="str">
        <f t="shared" si="17"/>
        <v>NA</v>
      </c>
      <c r="E177" s="73" t="s">
        <v>159</v>
      </c>
      <c r="F177" s="73">
        <v>0.13</v>
      </c>
      <c r="G177" s="74" t="s">
        <v>159</v>
      </c>
      <c r="H177" s="73" t="str">
        <f t="shared" si="15"/>
        <v>NA</v>
      </c>
      <c r="I177" s="48" t="s">
        <v>202</v>
      </c>
      <c r="K177" s="75">
        <f t="shared" si="16"/>
        <v>0</v>
      </c>
    </row>
    <row r="178" spans="1:12" x14ac:dyDescent="0.35">
      <c r="A178" s="99" t="s">
        <v>378</v>
      </c>
      <c r="B178" s="76">
        <v>3</v>
      </c>
      <c r="C178" s="72">
        <v>0.16</v>
      </c>
      <c r="D178" s="73">
        <f t="shared" si="17"/>
        <v>3</v>
      </c>
      <c r="E178" s="73">
        <v>12</v>
      </c>
      <c r="F178" s="73">
        <v>150</v>
      </c>
      <c r="G178" s="74">
        <f t="shared" si="19"/>
        <v>0.08</v>
      </c>
      <c r="H178" s="73">
        <f t="shared" si="15"/>
        <v>1</v>
      </c>
      <c r="I178" s="48" t="s">
        <v>202</v>
      </c>
      <c r="J178" s="48">
        <v>0.18</v>
      </c>
      <c r="K178" s="75">
        <f t="shared" si="16"/>
        <v>1.35011102886756</v>
      </c>
      <c r="L178" s="48">
        <v>147.00200000000001</v>
      </c>
    </row>
    <row r="179" spans="1:12" x14ac:dyDescent="0.35">
      <c r="A179" s="99" t="s">
        <v>379</v>
      </c>
      <c r="B179" s="76">
        <v>3</v>
      </c>
      <c r="C179" s="72">
        <v>0.17</v>
      </c>
      <c r="D179" s="73">
        <f t="shared" si="17"/>
        <v>3</v>
      </c>
      <c r="E179" s="73">
        <v>90</v>
      </c>
      <c r="F179" s="73">
        <v>60</v>
      </c>
      <c r="G179" s="74">
        <f t="shared" si="19"/>
        <v>1.5</v>
      </c>
      <c r="H179" s="73">
        <f t="shared" si="15"/>
        <v>4</v>
      </c>
      <c r="I179" s="48" t="s">
        <v>202</v>
      </c>
      <c r="J179" s="48">
        <v>0.252</v>
      </c>
      <c r="K179" s="75">
        <f t="shared" si="16"/>
        <v>1.8901554404145842</v>
      </c>
      <c r="L179" s="48">
        <v>147.00200000000001</v>
      </c>
    </row>
    <row r="180" spans="1:12" x14ac:dyDescent="0.35">
      <c r="A180" s="99" t="s">
        <v>380</v>
      </c>
      <c r="B180" s="76">
        <v>4</v>
      </c>
      <c r="C180" s="72">
        <v>1.33</v>
      </c>
      <c r="D180" s="73">
        <f t="shared" si="17"/>
        <v>4</v>
      </c>
      <c r="E180" s="73" t="s">
        <v>159</v>
      </c>
      <c r="F180" s="73">
        <v>2.5000000000000001E-2</v>
      </c>
      <c r="G180" s="74" t="s">
        <v>159</v>
      </c>
      <c r="H180" s="73" t="str">
        <f t="shared" si="15"/>
        <v>NA</v>
      </c>
      <c r="I180" s="48" t="s">
        <v>202</v>
      </c>
      <c r="K180" s="75">
        <f t="shared" si="16"/>
        <v>0</v>
      </c>
      <c r="L180" s="48">
        <v>124.997</v>
      </c>
    </row>
    <row r="181" spans="1:12" x14ac:dyDescent="0.35">
      <c r="A181" s="99" t="s">
        <v>381</v>
      </c>
      <c r="B181" s="76">
        <v>3</v>
      </c>
      <c r="C181" s="72">
        <v>568</v>
      </c>
      <c r="D181" s="73">
        <f t="shared" si="17"/>
        <v>5</v>
      </c>
      <c r="E181" s="73" t="s">
        <v>159</v>
      </c>
      <c r="F181" s="73">
        <v>4950</v>
      </c>
      <c r="G181" s="74" t="s">
        <v>159</v>
      </c>
      <c r="H181" s="73" t="str">
        <f t="shared" si="15"/>
        <v>NA</v>
      </c>
      <c r="I181" s="48" t="s">
        <v>202</v>
      </c>
      <c r="K181" s="75">
        <f t="shared" si="16"/>
        <v>0</v>
      </c>
    </row>
    <row r="182" spans="1:12" x14ac:dyDescent="0.35">
      <c r="A182" s="101" t="s">
        <v>382</v>
      </c>
      <c r="B182" s="76">
        <v>2</v>
      </c>
      <c r="C182" s="77" t="s">
        <v>159</v>
      </c>
      <c r="D182" s="73" t="str">
        <f t="shared" si="17"/>
        <v>NA</v>
      </c>
      <c r="E182" s="73" t="s">
        <v>159</v>
      </c>
      <c r="F182" s="73">
        <v>0.2</v>
      </c>
      <c r="G182" s="74" t="s">
        <v>159</v>
      </c>
      <c r="H182" s="73" t="str">
        <f t="shared" si="15"/>
        <v>NA</v>
      </c>
      <c r="I182" s="48" t="s">
        <v>202</v>
      </c>
      <c r="K182" s="75">
        <f t="shared" si="16"/>
        <v>0</v>
      </c>
    </row>
    <row r="183" spans="1:12" x14ac:dyDescent="0.35">
      <c r="A183" s="99" t="s">
        <v>383</v>
      </c>
      <c r="B183" s="76">
        <v>2</v>
      </c>
      <c r="C183" s="72">
        <v>24</v>
      </c>
      <c r="D183" s="73">
        <f t="shared" si="17"/>
        <v>5</v>
      </c>
      <c r="E183" s="73">
        <v>446</v>
      </c>
      <c r="F183" s="73">
        <v>405</v>
      </c>
      <c r="G183" s="74">
        <f t="shared" si="19"/>
        <v>1.1012345679012345</v>
      </c>
      <c r="H183" s="73">
        <f t="shared" si="15"/>
        <v>4</v>
      </c>
      <c r="I183" s="48" t="s">
        <v>202</v>
      </c>
      <c r="J183" s="48">
        <v>30.5</v>
      </c>
      <c r="K183" s="75">
        <f t="shared" si="16"/>
        <v>228.76881322478101</v>
      </c>
      <c r="L183" s="48">
        <v>98.959000000000003</v>
      </c>
    </row>
    <row r="184" spans="1:12" x14ac:dyDescent="0.35">
      <c r="A184" s="99" t="s">
        <v>384</v>
      </c>
      <c r="B184" s="76">
        <v>2</v>
      </c>
      <c r="C184" s="77" t="s">
        <v>159</v>
      </c>
      <c r="D184" s="73" t="str">
        <f t="shared" si="17"/>
        <v>NA</v>
      </c>
      <c r="E184" s="73">
        <v>0.33579999999999999</v>
      </c>
      <c r="F184" s="73">
        <v>793</v>
      </c>
      <c r="G184" s="74">
        <f t="shared" si="19"/>
        <v>4.2345523329129887E-4</v>
      </c>
      <c r="H184" s="73">
        <f t="shared" si="15"/>
        <v>1</v>
      </c>
      <c r="I184" s="48" t="s">
        <v>202</v>
      </c>
      <c r="J184" s="48">
        <v>26.8</v>
      </c>
      <c r="K184" s="75">
        <f t="shared" si="16"/>
        <v>201.0165309647256</v>
      </c>
      <c r="L184" s="48">
        <v>96.942999999999998</v>
      </c>
    </row>
    <row r="185" spans="1:12" x14ac:dyDescent="0.35">
      <c r="A185" s="99" t="s">
        <v>385</v>
      </c>
      <c r="B185" s="76">
        <v>2</v>
      </c>
      <c r="C185" s="77">
        <v>9.3325657894739997E-2</v>
      </c>
      <c r="D185" s="73">
        <f t="shared" si="17"/>
        <v>2</v>
      </c>
      <c r="E185" s="73">
        <v>90</v>
      </c>
      <c r="F185" s="73">
        <v>29</v>
      </c>
      <c r="G185" s="74">
        <f t="shared" si="19"/>
        <v>3.103448275862069</v>
      </c>
      <c r="H185" s="73">
        <f t="shared" si="15"/>
        <v>5</v>
      </c>
      <c r="I185" s="48" t="s">
        <v>202</v>
      </c>
      <c r="J185" s="48">
        <v>0.14299999999999999</v>
      </c>
      <c r="K185" s="75">
        <f t="shared" si="16"/>
        <v>1.072588206267006</v>
      </c>
      <c r="L185" s="48">
        <v>143.012</v>
      </c>
    </row>
    <row r="186" spans="1:12" x14ac:dyDescent="0.35">
      <c r="A186" s="99" t="s">
        <v>386</v>
      </c>
      <c r="B186" s="76">
        <v>2</v>
      </c>
      <c r="C186" s="72">
        <v>568</v>
      </c>
      <c r="D186" s="73">
        <f t="shared" si="17"/>
        <v>5</v>
      </c>
      <c r="E186" s="73" t="s">
        <v>159</v>
      </c>
      <c r="F186" s="73">
        <v>42</v>
      </c>
      <c r="G186" s="74" t="s">
        <v>159</v>
      </c>
      <c r="H186" s="73" t="str">
        <f t="shared" si="15"/>
        <v>NA</v>
      </c>
      <c r="I186" s="48" t="s">
        <v>202</v>
      </c>
      <c r="K186" s="75">
        <f t="shared" si="16"/>
        <v>0</v>
      </c>
    </row>
    <row r="187" spans="1:12" x14ac:dyDescent="0.35">
      <c r="A187" s="99" t="s">
        <v>387</v>
      </c>
      <c r="B187" s="76">
        <v>2</v>
      </c>
      <c r="C187" s="72">
        <v>2</v>
      </c>
      <c r="D187" s="73">
        <f t="shared" si="17"/>
        <v>4</v>
      </c>
      <c r="E187" s="73" t="s">
        <v>159</v>
      </c>
      <c r="F187" s="73">
        <v>12</v>
      </c>
      <c r="G187" s="74" t="s">
        <v>159</v>
      </c>
      <c r="H187" s="73" t="str">
        <f t="shared" si="15"/>
        <v>NA</v>
      </c>
      <c r="I187" s="48" t="s">
        <v>202</v>
      </c>
      <c r="K187" s="75">
        <f t="shared" si="16"/>
        <v>0</v>
      </c>
    </row>
    <row r="188" spans="1:12" x14ac:dyDescent="0.35">
      <c r="A188" s="99" t="s">
        <v>388</v>
      </c>
      <c r="B188" s="76">
        <v>2</v>
      </c>
      <c r="C188" s="72">
        <v>3.7</v>
      </c>
      <c r="D188" s="73">
        <f t="shared" si="17"/>
        <v>4</v>
      </c>
      <c r="E188" s="73" t="s">
        <v>159</v>
      </c>
      <c r="F188" s="73">
        <v>4.5</v>
      </c>
      <c r="G188" s="74" t="s">
        <v>159</v>
      </c>
      <c r="H188" s="73" t="str">
        <f t="shared" si="15"/>
        <v>NA</v>
      </c>
      <c r="I188" s="48" t="s">
        <v>202</v>
      </c>
      <c r="K188" s="75">
        <f t="shared" si="16"/>
        <v>0</v>
      </c>
      <c r="L188" s="48">
        <v>110.97</v>
      </c>
    </row>
    <row r="189" spans="1:12" x14ac:dyDescent="0.35">
      <c r="A189" s="99" t="s">
        <v>389</v>
      </c>
      <c r="B189" s="76">
        <v>2</v>
      </c>
      <c r="C189" s="77" t="s">
        <v>159</v>
      </c>
      <c r="D189" s="73" t="str">
        <f t="shared" si="17"/>
        <v>NA</v>
      </c>
      <c r="E189" s="73" t="s">
        <v>159</v>
      </c>
      <c r="F189" s="73">
        <v>5.8</v>
      </c>
      <c r="G189" s="74" t="s">
        <v>159</v>
      </c>
      <c r="H189" s="73" t="str">
        <f t="shared" si="15"/>
        <v>NA</v>
      </c>
      <c r="I189" s="48" t="s">
        <v>202</v>
      </c>
      <c r="K189" s="75">
        <f t="shared" si="16"/>
        <v>0</v>
      </c>
    </row>
    <row r="190" spans="1:12" x14ac:dyDescent="0.35">
      <c r="A190" s="99" t="s">
        <v>390</v>
      </c>
      <c r="B190" s="76">
        <v>2</v>
      </c>
      <c r="C190" s="77">
        <v>192.51750000000001</v>
      </c>
      <c r="D190" s="73">
        <f t="shared" si="17"/>
        <v>5</v>
      </c>
      <c r="E190" s="73" t="s">
        <v>159</v>
      </c>
      <c r="F190" s="73">
        <v>6990</v>
      </c>
      <c r="G190" s="74" t="s">
        <v>159</v>
      </c>
      <c r="H190" s="73" t="str">
        <f t="shared" si="15"/>
        <v>NA</v>
      </c>
      <c r="I190" s="48" t="s">
        <v>202</v>
      </c>
      <c r="K190" s="75">
        <f t="shared" si="16"/>
        <v>0</v>
      </c>
    </row>
    <row r="191" spans="1:12" x14ac:dyDescent="0.35">
      <c r="A191" s="99" t="s">
        <v>391</v>
      </c>
      <c r="B191" s="76">
        <v>3</v>
      </c>
      <c r="C191" s="72">
        <v>1.6000000000000001E-3</v>
      </c>
      <c r="D191" s="73">
        <f t="shared" si="17"/>
        <v>1</v>
      </c>
      <c r="E191" s="73" t="s">
        <v>159</v>
      </c>
      <c r="F191" s="73">
        <v>0.9</v>
      </c>
      <c r="G191" s="74" t="s">
        <v>159</v>
      </c>
      <c r="H191" s="73" t="str">
        <f t="shared" si="15"/>
        <v>NA</v>
      </c>
      <c r="I191" s="48" t="s">
        <v>240</v>
      </c>
      <c r="K191" s="75">
        <f t="shared" si="16"/>
        <v>0</v>
      </c>
    </row>
    <row r="192" spans="1:12" x14ac:dyDescent="0.35">
      <c r="A192" s="99" t="s">
        <v>392</v>
      </c>
      <c r="B192" s="76">
        <v>2</v>
      </c>
      <c r="C192" s="72">
        <v>1.2999999999999999E-5</v>
      </c>
      <c r="D192" s="73">
        <f t="shared" si="17"/>
        <v>1</v>
      </c>
      <c r="E192" s="73" t="s">
        <v>159</v>
      </c>
      <c r="F192" s="73">
        <v>0.25</v>
      </c>
      <c r="G192" s="74" t="s">
        <v>159</v>
      </c>
      <c r="H192" s="73" t="str">
        <f t="shared" si="15"/>
        <v>NA</v>
      </c>
      <c r="I192" s="48" t="s">
        <v>240</v>
      </c>
      <c r="K192" s="75">
        <f t="shared" si="16"/>
        <v>0</v>
      </c>
    </row>
    <row r="193" spans="1:12" x14ac:dyDescent="0.35">
      <c r="A193" s="99" t="s">
        <v>393</v>
      </c>
      <c r="B193" s="76">
        <v>2</v>
      </c>
      <c r="C193" s="72">
        <v>0.18</v>
      </c>
      <c r="D193" s="73">
        <f t="shared" si="17"/>
        <v>3</v>
      </c>
      <c r="E193" s="73">
        <v>2.9000000000000001E-2</v>
      </c>
      <c r="F193" s="73">
        <v>27</v>
      </c>
      <c r="G193" s="74">
        <f t="shared" si="19"/>
        <v>1.0740740740740741E-3</v>
      </c>
      <c r="H193" s="73">
        <f t="shared" si="15"/>
        <v>1</v>
      </c>
      <c r="I193" s="48" t="s">
        <v>202</v>
      </c>
      <c r="K193" s="75">
        <f t="shared" si="16"/>
        <v>0</v>
      </c>
    </row>
    <row r="194" spans="1:12" x14ac:dyDescent="0.35">
      <c r="A194" s="99" t="s">
        <v>394</v>
      </c>
      <c r="B194" s="76">
        <v>3</v>
      </c>
      <c r="C194" s="77" t="s">
        <v>159</v>
      </c>
      <c r="D194" s="73" t="str">
        <f t="shared" si="17"/>
        <v>NA</v>
      </c>
      <c r="E194" s="73" t="s">
        <v>159</v>
      </c>
      <c r="F194" s="73">
        <v>10</v>
      </c>
      <c r="G194" s="74" t="s">
        <v>159</v>
      </c>
      <c r="H194" s="73" t="str">
        <f t="shared" si="15"/>
        <v>NA</v>
      </c>
      <c r="I194" s="48" t="s">
        <v>202</v>
      </c>
      <c r="K194" s="75">
        <f t="shared" si="16"/>
        <v>0</v>
      </c>
    </row>
    <row r="195" spans="1:12" x14ac:dyDescent="0.35">
      <c r="A195" s="99" t="s">
        <v>395</v>
      </c>
      <c r="B195" s="76">
        <v>3</v>
      </c>
      <c r="C195" s="72">
        <v>0</v>
      </c>
      <c r="D195" s="73">
        <f t="shared" si="17"/>
        <v>1</v>
      </c>
      <c r="E195" s="73" t="s">
        <v>159</v>
      </c>
      <c r="F195" s="73">
        <v>0.25</v>
      </c>
      <c r="G195" s="74" t="s">
        <v>159</v>
      </c>
      <c r="H195" s="73" t="str">
        <f t="shared" si="15"/>
        <v>NA</v>
      </c>
      <c r="I195" s="48" t="s">
        <v>202</v>
      </c>
      <c r="K195" s="75">
        <f t="shared" si="16"/>
        <v>0</v>
      </c>
    </row>
    <row r="196" spans="1:12" x14ac:dyDescent="0.35">
      <c r="A196" s="99" t="s">
        <v>396</v>
      </c>
      <c r="B196" s="76">
        <v>3</v>
      </c>
      <c r="C196" s="72">
        <v>3.7299999999999999E-5</v>
      </c>
      <c r="D196" s="73">
        <f t="shared" ref="D196" si="20">IF(C196="NA", "NA", IF(C196&lt; 0.013,1,IF(C196&lt;=0.13,2,IF(C196&lt;=1.3,3,IF(C196&lt;=13,4,IF(C196&gt;13,5))))))</f>
        <v>1</v>
      </c>
      <c r="E196" s="73">
        <v>1.1599999999999999</v>
      </c>
      <c r="F196" s="73">
        <v>15</v>
      </c>
      <c r="G196" s="74">
        <f t="shared" ref="G196" si="21">(E196/F196)</f>
        <v>7.7333333333333323E-2</v>
      </c>
      <c r="H196" s="73">
        <f t="shared" ref="H196" si="22">IF(G196="NA","NA",IF(G196&lt;0.1,1,IF(G196&lt;=0.5,2,IF(G196&lt;=1,3,IF(G196&lt;=2,4,IF(G196&gt;2,5))))))</f>
        <v>1</v>
      </c>
      <c r="I196" s="48" t="s">
        <v>202</v>
      </c>
      <c r="J196" s="48">
        <v>3.7299999999999999E-5</v>
      </c>
      <c r="K196" s="75">
        <v>2.7999999999999998E-4</v>
      </c>
      <c r="L196" s="48">
        <v>105.137</v>
      </c>
    </row>
    <row r="197" spans="1:12" x14ac:dyDescent="0.35">
      <c r="A197" s="99" t="s">
        <v>397</v>
      </c>
      <c r="B197" s="76">
        <v>3</v>
      </c>
      <c r="C197" s="72">
        <v>25.9</v>
      </c>
      <c r="D197" s="73">
        <f t="shared" si="17"/>
        <v>5</v>
      </c>
      <c r="E197" s="73">
        <v>0.06</v>
      </c>
      <c r="F197" s="73">
        <v>15</v>
      </c>
      <c r="G197" s="74">
        <f t="shared" si="19"/>
        <v>4.0000000000000001E-3</v>
      </c>
      <c r="H197" s="73">
        <f t="shared" si="15"/>
        <v>1</v>
      </c>
      <c r="I197" s="48" t="s">
        <v>202</v>
      </c>
      <c r="J197" s="48">
        <v>30.1</v>
      </c>
      <c r="K197" s="75">
        <f t="shared" si="16"/>
        <v>225.76856649396422</v>
      </c>
      <c r="L197" s="48">
        <v>73.137</v>
      </c>
    </row>
    <row r="198" spans="1:12" x14ac:dyDescent="0.35">
      <c r="A198" s="99" t="s">
        <v>398</v>
      </c>
      <c r="B198" s="76">
        <v>3</v>
      </c>
      <c r="C198" s="72">
        <v>2.8</v>
      </c>
      <c r="D198" s="73">
        <f t="shared" si="17"/>
        <v>4</v>
      </c>
      <c r="E198" s="73" t="s">
        <v>159</v>
      </c>
      <c r="F198" s="73">
        <v>9.6</v>
      </c>
      <c r="G198" s="74" t="s">
        <v>159</v>
      </c>
      <c r="H198" s="73" t="str">
        <f t="shared" ref="H198:H261" si="23">IF(G198="NA","NA",IF(G198&lt;0.1,1,IF(G198&lt;=0.5,2,IF(G198&lt;=1,3,IF(G198&lt;=2,4,IF(G198&gt;2,5))))))</f>
        <v>NA</v>
      </c>
      <c r="I198" s="48" t="s">
        <v>202</v>
      </c>
      <c r="K198" s="75">
        <f t="shared" ref="K198:K261" si="24">SUM(J198*7.500616827042)</f>
        <v>0</v>
      </c>
    </row>
    <row r="199" spans="1:12" x14ac:dyDescent="0.35">
      <c r="A199" s="99" t="s">
        <v>399</v>
      </c>
      <c r="B199" s="76">
        <v>3</v>
      </c>
      <c r="C199" s="72">
        <v>3.6999999999999998E-2</v>
      </c>
      <c r="D199" s="73">
        <f t="shared" ref="D199:D262" si="25">IF(C199="NA", "NA", IF(C199&lt; 0.013,1,IF(C199&lt;=0.13,2,IF(C199&lt;=1.3,3,IF(C199&lt;=13,4,IF(C199&gt;13,5))))))</f>
        <v>2</v>
      </c>
      <c r="E199" s="73" t="s">
        <v>159</v>
      </c>
      <c r="F199" s="73">
        <v>4.2</v>
      </c>
      <c r="G199" s="74" t="s">
        <v>159</v>
      </c>
      <c r="H199" s="73" t="str">
        <f t="shared" si="23"/>
        <v>NA</v>
      </c>
      <c r="I199" s="48" t="s">
        <v>202</v>
      </c>
      <c r="K199" s="75">
        <f t="shared" si="24"/>
        <v>0</v>
      </c>
    </row>
    <row r="200" spans="1:12" x14ac:dyDescent="0.35">
      <c r="A200" s="99" t="s">
        <v>400</v>
      </c>
      <c r="B200" s="76">
        <v>2</v>
      </c>
      <c r="C200" s="72">
        <v>2</v>
      </c>
      <c r="D200" s="73">
        <f t="shared" si="25"/>
        <v>4</v>
      </c>
      <c r="E200" s="73">
        <v>3.1724999999999999</v>
      </c>
      <c r="F200" s="73">
        <v>705</v>
      </c>
      <c r="G200" s="74">
        <f t="shared" ref="G200" si="26">(E200/F200)</f>
        <v>4.4999999999999997E-3</v>
      </c>
      <c r="H200" s="73">
        <f t="shared" si="23"/>
        <v>1</v>
      </c>
      <c r="I200" s="48" t="s">
        <v>202</v>
      </c>
      <c r="K200" s="75">
        <f t="shared" si="24"/>
        <v>0</v>
      </c>
    </row>
    <row r="201" spans="1:12" x14ac:dyDescent="0.35">
      <c r="A201" s="99" t="s">
        <v>401</v>
      </c>
      <c r="B201" s="76">
        <v>1</v>
      </c>
      <c r="C201" s="77" t="s">
        <v>159</v>
      </c>
      <c r="D201" s="73" t="str">
        <f t="shared" si="25"/>
        <v>NA</v>
      </c>
      <c r="E201" s="73" t="s">
        <v>159</v>
      </c>
      <c r="F201" s="73">
        <v>5</v>
      </c>
      <c r="G201" s="74" t="s">
        <v>159</v>
      </c>
      <c r="H201" s="73" t="str">
        <f t="shared" si="23"/>
        <v>NA</v>
      </c>
      <c r="I201" s="48" t="s">
        <v>202</v>
      </c>
      <c r="J201" s="48">
        <v>2E-3</v>
      </c>
      <c r="K201" s="75">
        <f t="shared" si="24"/>
        <v>1.5001233654084001E-2</v>
      </c>
      <c r="L201" s="48">
        <v>222.23699999999999</v>
      </c>
    </row>
    <row r="202" spans="1:12" x14ac:dyDescent="0.35">
      <c r="A202" s="99" t="s">
        <v>402</v>
      </c>
      <c r="B202" s="76">
        <v>2</v>
      </c>
      <c r="C202" s="72">
        <v>83</v>
      </c>
      <c r="D202" s="73">
        <f t="shared" si="25"/>
        <v>5</v>
      </c>
      <c r="E202" s="73" t="s">
        <v>159</v>
      </c>
      <c r="F202" s="73">
        <v>858</v>
      </c>
      <c r="G202" s="74" t="s">
        <v>159</v>
      </c>
      <c r="H202" s="73" t="str">
        <f t="shared" si="23"/>
        <v>NA</v>
      </c>
      <c r="I202" s="48" t="s">
        <v>202</v>
      </c>
      <c r="K202" s="75">
        <f t="shared" si="24"/>
        <v>0</v>
      </c>
    </row>
    <row r="203" spans="1:12" x14ac:dyDescent="0.35">
      <c r="A203" s="99" t="s">
        <v>403</v>
      </c>
      <c r="B203" s="76">
        <v>3</v>
      </c>
      <c r="C203" s="107">
        <v>1.2E-2</v>
      </c>
      <c r="D203" s="73">
        <f t="shared" si="25"/>
        <v>1</v>
      </c>
      <c r="E203" s="73">
        <v>25</v>
      </c>
      <c r="F203" s="73">
        <v>0.53</v>
      </c>
      <c r="G203" s="74">
        <f t="shared" ref="G203:G261" si="27">(E203/F203)</f>
        <v>47.169811320754718</v>
      </c>
      <c r="H203" s="73">
        <f t="shared" si="23"/>
        <v>5</v>
      </c>
      <c r="I203" s="48" t="s">
        <v>202</v>
      </c>
      <c r="K203" s="75">
        <f t="shared" si="24"/>
        <v>0</v>
      </c>
    </row>
    <row r="204" spans="1:12" ht="29" x14ac:dyDescent="0.35">
      <c r="A204" s="99" t="s">
        <v>404</v>
      </c>
      <c r="B204" s="76">
        <v>2</v>
      </c>
      <c r="C204" s="72">
        <v>0.23</v>
      </c>
      <c r="D204" s="73">
        <f t="shared" si="25"/>
        <v>3</v>
      </c>
      <c r="E204" s="73">
        <v>0.7</v>
      </c>
      <c r="F204" s="73">
        <v>145</v>
      </c>
      <c r="G204" s="74">
        <f t="shared" si="27"/>
        <v>4.8275862068965511E-3</v>
      </c>
      <c r="H204" s="73">
        <f t="shared" si="23"/>
        <v>1</v>
      </c>
      <c r="I204" s="48" t="s">
        <v>202</v>
      </c>
      <c r="K204" s="75">
        <f t="shared" si="24"/>
        <v>0</v>
      </c>
    </row>
    <row r="205" spans="1:12" x14ac:dyDescent="0.35">
      <c r="A205" s="99" t="s">
        <v>405</v>
      </c>
      <c r="B205" s="76">
        <v>3</v>
      </c>
      <c r="C205" s="72">
        <v>9.3000000000000007</v>
      </c>
      <c r="D205" s="73">
        <f t="shared" si="25"/>
        <v>4</v>
      </c>
      <c r="E205" s="73">
        <v>0.52</v>
      </c>
      <c r="F205" s="73">
        <v>21</v>
      </c>
      <c r="G205" s="74">
        <f t="shared" si="27"/>
        <v>2.4761904761904763E-2</v>
      </c>
      <c r="H205" s="73">
        <f t="shared" si="23"/>
        <v>1</v>
      </c>
      <c r="I205" s="48" t="s">
        <v>202</v>
      </c>
      <c r="J205" s="48">
        <v>10.7</v>
      </c>
      <c r="K205" s="75">
        <f t="shared" si="24"/>
        <v>80.256600049349402</v>
      </c>
      <c r="L205" s="48">
        <v>101.19</v>
      </c>
    </row>
    <row r="206" spans="1:12" x14ac:dyDescent="0.35">
      <c r="A206" s="99" t="s">
        <v>406</v>
      </c>
      <c r="B206" s="76">
        <v>2</v>
      </c>
      <c r="C206" s="72">
        <v>0.33</v>
      </c>
      <c r="D206" s="73">
        <f t="shared" si="25"/>
        <v>3</v>
      </c>
      <c r="E206" s="73">
        <v>161</v>
      </c>
      <c r="F206" s="73">
        <v>36</v>
      </c>
      <c r="G206" s="74">
        <f t="shared" si="27"/>
        <v>4.4722222222222223</v>
      </c>
      <c r="H206" s="73">
        <f t="shared" si="23"/>
        <v>5</v>
      </c>
      <c r="I206" s="48" t="s">
        <v>202</v>
      </c>
      <c r="J206" s="48">
        <v>7.4999999999999997E-2</v>
      </c>
      <c r="K206" s="75">
        <f t="shared" si="24"/>
        <v>0.56254626202814995</v>
      </c>
      <c r="L206" s="48">
        <v>87.12</v>
      </c>
    </row>
    <row r="207" spans="1:12" x14ac:dyDescent="0.35">
      <c r="A207" s="99" t="s">
        <v>407</v>
      </c>
      <c r="B207" s="76">
        <v>3</v>
      </c>
      <c r="C207" s="77">
        <v>172.2525</v>
      </c>
      <c r="D207" s="73">
        <f t="shared" si="25"/>
        <v>5</v>
      </c>
      <c r="E207" s="73">
        <v>8.4599999999999995E-2</v>
      </c>
      <c r="F207" s="73">
        <v>9.1999999999999993</v>
      </c>
      <c r="G207" s="74">
        <f t="shared" si="27"/>
        <v>9.195652173913044E-3</v>
      </c>
      <c r="H207" s="73">
        <f t="shared" si="23"/>
        <v>1</v>
      </c>
      <c r="I207" s="48" t="s">
        <v>202</v>
      </c>
      <c r="K207" s="75">
        <f t="shared" si="24"/>
        <v>0</v>
      </c>
    </row>
    <row r="208" spans="1:12" x14ac:dyDescent="0.35">
      <c r="A208" s="99" t="s">
        <v>408</v>
      </c>
      <c r="B208" s="76">
        <v>2</v>
      </c>
      <c r="C208" s="72">
        <v>6.7000000000000004E-2</v>
      </c>
      <c r="D208" s="73">
        <f t="shared" si="25"/>
        <v>2</v>
      </c>
      <c r="E208" s="73" t="s">
        <v>159</v>
      </c>
      <c r="F208" s="73">
        <v>25</v>
      </c>
      <c r="G208" s="74" t="s">
        <v>159</v>
      </c>
      <c r="H208" s="73" t="str">
        <f t="shared" si="23"/>
        <v>NA</v>
      </c>
      <c r="I208" s="48" t="s">
        <v>202</v>
      </c>
      <c r="J208" s="48">
        <v>0.45</v>
      </c>
      <c r="K208" s="75">
        <f t="shared" si="24"/>
        <v>3.3752775721689003</v>
      </c>
      <c r="L208" s="48">
        <v>121.18</v>
      </c>
    </row>
    <row r="209" spans="1:12" x14ac:dyDescent="0.35">
      <c r="A209" s="99" t="s">
        <v>409</v>
      </c>
      <c r="B209" s="76">
        <v>3</v>
      </c>
      <c r="C209" s="72">
        <v>0.49199999999999999</v>
      </c>
      <c r="D209" s="73">
        <f t="shared" si="25"/>
        <v>3</v>
      </c>
      <c r="E209" s="73">
        <v>300</v>
      </c>
      <c r="F209" s="73">
        <v>30</v>
      </c>
      <c r="G209" s="74">
        <f t="shared" si="27"/>
        <v>10</v>
      </c>
      <c r="H209" s="73">
        <f t="shared" si="23"/>
        <v>5</v>
      </c>
      <c r="I209" s="48" t="s">
        <v>202</v>
      </c>
      <c r="J209" s="48">
        <v>0.439</v>
      </c>
      <c r="K209" s="75">
        <f t="shared" si="24"/>
        <v>3.2927707870714382</v>
      </c>
      <c r="L209" s="48">
        <v>73.093999999999994</v>
      </c>
    </row>
    <row r="210" spans="1:12" x14ac:dyDescent="0.35">
      <c r="A210" s="99" t="s">
        <v>410</v>
      </c>
      <c r="B210" s="76">
        <v>3</v>
      </c>
      <c r="C210" s="72">
        <v>16.399999999999999</v>
      </c>
      <c r="D210" s="73">
        <f t="shared" si="25"/>
        <v>5</v>
      </c>
      <c r="E210" s="73">
        <v>12</v>
      </c>
      <c r="F210" s="73">
        <v>1.2</v>
      </c>
      <c r="G210" s="74">
        <f t="shared" si="27"/>
        <v>10</v>
      </c>
      <c r="H210" s="73">
        <f t="shared" si="23"/>
        <v>5</v>
      </c>
      <c r="I210" s="48" t="s">
        <v>202</v>
      </c>
      <c r="J210" s="48">
        <v>20.9</v>
      </c>
      <c r="K210" s="75">
        <f t="shared" si="24"/>
        <v>156.76289168517781</v>
      </c>
      <c r="L210" s="48">
        <v>60.097999999999999</v>
      </c>
    </row>
    <row r="211" spans="1:12" x14ac:dyDescent="0.35">
      <c r="A211" s="99" t="s">
        <v>411</v>
      </c>
      <c r="B211" s="76">
        <v>1</v>
      </c>
      <c r="C211" s="72">
        <v>8.0000000000000004E-4</v>
      </c>
      <c r="D211" s="73">
        <f t="shared" si="25"/>
        <v>1</v>
      </c>
      <c r="E211" s="73" t="s">
        <v>159</v>
      </c>
      <c r="F211" s="73">
        <v>5</v>
      </c>
      <c r="G211" s="74" t="s">
        <v>159</v>
      </c>
      <c r="H211" s="73" t="str">
        <f t="shared" si="23"/>
        <v>NA</v>
      </c>
      <c r="I211" s="48" t="s">
        <v>202</v>
      </c>
      <c r="J211" s="48">
        <v>1E-3</v>
      </c>
      <c r="K211" s="75">
        <f t="shared" si="24"/>
        <v>7.5006168270420007E-3</v>
      </c>
      <c r="L211" s="48">
        <v>194.184</v>
      </c>
    </row>
    <row r="212" spans="1:12" x14ac:dyDescent="0.35">
      <c r="A212" s="99" t="s">
        <v>412</v>
      </c>
      <c r="B212" s="76">
        <v>3</v>
      </c>
      <c r="C212" s="72">
        <v>6.5000000000000002E-2</v>
      </c>
      <c r="D212" s="73">
        <f t="shared" si="25"/>
        <v>2</v>
      </c>
      <c r="E212" s="73" t="s">
        <v>159</v>
      </c>
      <c r="F212" s="73">
        <v>0.52</v>
      </c>
      <c r="G212" s="74" t="s">
        <v>159</v>
      </c>
      <c r="H212" s="73" t="str">
        <f t="shared" si="23"/>
        <v>NA</v>
      </c>
      <c r="I212" s="48" t="s">
        <v>202</v>
      </c>
      <c r="J212" s="48">
        <v>0.13</v>
      </c>
      <c r="K212" s="75">
        <f t="shared" si="24"/>
        <v>0.97508018751546011</v>
      </c>
      <c r="L212" s="48">
        <v>126.13200000000001</v>
      </c>
    </row>
    <row r="213" spans="1:12" x14ac:dyDescent="0.35">
      <c r="A213" s="99" t="s">
        <v>413</v>
      </c>
      <c r="B213" s="76">
        <v>1</v>
      </c>
      <c r="C213" s="77" t="s">
        <v>159</v>
      </c>
      <c r="D213" s="73" t="str">
        <f t="shared" si="25"/>
        <v>NA</v>
      </c>
      <c r="E213" s="73" t="s">
        <v>159</v>
      </c>
      <c r="F213" s="73">
        <v>5</v>
      </c>
      <c r="G213" s="74" t="s">
        <v>159</v>
      </c>
      <c r="H213" s="73" t="str">
        <f t="shared" si="23"/>
        <v>NA</v>
      </c>
      <c r="I213" s="48" t="s">
        <v>202</v>
      </c>
      <c r="K213" s="75">
        <f t="shared" si="24"/>
        <v>0</v>
      </c>
    </row>
    <row r="214" spans="1:12" x14ac:dyDescent="0.35">
      <c r="A214" s="99" t="s">
        <v>414</v>
      </c>
      <c r="B214" s="76">
        <v>3</v>
      </c>
      <c r="C214" s="72">
        <v>0.1</v>
      </c>
      <c r="D214" s="73">
        <f t="shared" si="25"/>
        <v>2</v>
      </c>
      <c r="E214" s="73" t="s">
        <v>159</v>
      </c>
      <c r="F214" s="73">
        <v>1</v>
      </c>
      <c r="G214" s="74" t="s">
        <v>159</v>
      </c>
      <c r="H214" s="73" t="str">
        <f t="shared" si="23"/>
        <v>NA</v>
      </c>
      <c r="I214" s="48" t="s">
        <v>202</v>
      </c>
      <c r="K214" s="75">
        <f t="shared" si="24"/>
        <v>0</v>
      </c>
    </row>
    <row r="215" spans="1:12" x14ac:dyDescent="0.35">
      <c r="A215" s="99" t="s">
        <v>415</v>
      </c>
      <c r="B215" s="76">
        <v>3</v>
      </c>
      <c r="C215" s="72">
        <v>1.5999999999999999E-5</v>
      </c>
      <c r="D215" s="73">
        <f t="shared" si="25"/>
        <v>1</v>
      </c>
      <c r="E215" s="73" t="s">
        <v>159</v>
      </c>
      <c r="F215" s="73">
        <v>0.2</v>
      </c>
      <c r="G215" s="74" t="s">
        <v>159</v>
      </c>
      <c r="H215" s="73" t="str">
        <f t="shared" si="23"/>
        <v>NA</v>
      </c>
      <c r="I215" s="48" t="s">
        <v>202</v>
      </c>
      <c r="K215" s="75">
        <f t="shared" si="24"/>
        <v>0</v>
      </c>
    </row>
    <row r="216" spans="1:12" x14ac:dyDescent="0.35">
      <c r="A216" s="99" t="s">
        <v>416</v>
      </c>
      <c r="B216" s="76">
        <v>3</v>
      </c>
      <c r="C216" s="72">
        <v>2.3999999999999998E-3</v>
      </c>
      <c r="D216" s="73">
        <f t="shared" si="25"/>
        <v>1</v>
      </c>
      <c r="E216" s="73" t="s">
        <v>159</v>
      </c>
      <c r="F216" s="73">
        <v>0.15</v>
      </c>
      <c r="G216" s="74" t="s">
        <v>159</v>
      </c>
      <c r="H216" s="73" t="str">
        <f t="shared" si="23"/>
        <v>NA</v>
      </c>
      <c r="I216" s="48" t="s">
        <v>202</v>
      </c>
      <c r="K216" s="75">
        <f t="shared" si="24"/>
        <v>0</v>
      </c>
    </row>
    <row r="217" spans="1:12" x14ac:dyDescent="0.35">
      <c r="A217" s="99" t="s">
        <v>417</v>
      </c>
      <c r="B217" s="76">
        <v>3</v>
      </c>
      <c r="C217" s="72">
        <v>4.0999999999999996</v>
      </c>
      <c r="D217" s="73">
        <f t="shared" si="25"/>
        <v>4</v>
      </c>
      <c r="E217" s="73">
        <v>1.0800000000000001E-2</v>
      </c>
      <c r="F217" s="73">
        <v>90</v>
      </c>
      <c r="G217" s="74">
        <f t="shared" si="27"/>
        <v>1.2E-4</v>
      </c>
      <c r="H217" s="73">
        <f t="shared" si="23"/>
        <v>1</v>
      </c>
      <c r="I217" s="48" t="s">
        <v>202</v>
      </c>
      <c r="J217" s="48">
        <v>4.95</v>
      </c>
      <c r="K217" s="75">
        <f t="shared" si="24"/>
        <v>37.128053293857903</v>
      </c>
      <c r="L217" s="48">
        <v>88.105999999999995</v>
      </c>
    </row>
    <row r="218" spans="1:12" x14ac:dyDescent="0.35">
      <c r="A218" s="99" t="s">
        <v>418</v>
      </c>
      <c r="B218" s="76">
        <v>3</v>
      </c>
      <c r="C218" s="77" t="s">
        <v>159</v>
      </c>
      <c r="D218" s="73" t="str">
        <f t="shared" si="25"/>
        <v>NA</v>
      </c>
      <c r="E218" s="73" t="s">
        <v>159</v>
      </c>
      <c r="F218" s="73">
        <v>0.2</v>
      </c>
      <c r="G218" s="74" t="s">
        <v>159</v>
      </c>
      <c r="H218" s="73" t="str">
        <f t="shared" si="23"/>
        <v>NA</v>
      </c>
      <c r="I218" s="48" t="s">
        <v>240</v>
      </c>
      <c r="K218" s="75">
        <f t="shared" si="24"/>
        <v>0</v>
      </c>
    </row>
    <row r="219" spans="1:12" x14ac:dyDescent="0.35">
      <c r="A219" s="99" t="s">
        <v>419</v>
      </c>
      <c r="B219" s="76">
        <v>3</v>
      </c>
      <c r="C219" s="72">
        <v>0</v>
      </c>
      <c r="D219" s="73">
        <f t="shared" si="25"/>
        <v>1</v>
      </c>
      <c r="E219" s="73" t="s">
        <v>159</v>
      </c>
      <c r="F219" s="73">
        <v>10</v>
      </c>
      <c r="G219" s="74" t="s">
        <v>159</v>
      </c>
      <c r="H219" s="73" t="str">
        <f t="shared" si="23"/>
        <v>NA</v>
      </c>
      <c r="I219" s="48" t="s">
        <v>202</v>
      </c>
      <c r="J219" s="48">
        <v>3.21</v>
      </c>
      <c r="K219" s="75">
        <f t="shared" si="24"/>
        <v>24.076980014804821</v>
      </c>
    </row>
    <row r="220" spans="1:12" x14ac:dyDescent="0.35">
      <c r="A220" s="99" t="s">
        <v>420</v>
      </c>
      <c r="B220" s="76">
        <v>2</v>
      </c>
      <c r="C220" s="77">
        <v>6.6661184210529995E-2</v>
      </c>
      <c r="D220" s="73">
        <f t="shared" si="25"/>
        <v>2</v>
      </c>
      <c r="E220" s="73">
        <v>210</v>
      </c>
      <c r="F220" s="73">
        <v>606</v>
      </c>
      <c r="G220" s="74">
        <f t="shared" si="27"/>
        <v>0.34653465346534651</v>
      </c>
      <c r="H220" s="73">
        <f t="shared" si="23"/>
        <v>2</v>
      </c>
      <c r="I220" s="48" t="s">
        <v>202</v>
      </c>
      <c r="K220" s="75">
        <f t="shared" si="24"/>
        <v>0</v>
      </c>
    </row>
    <row r="221" spans="1:12" x14ac:dyDescent="0.35">
      <c r="A221" s="99" t="s">
        <v>421</v>
      </c>
      <c r="B221" s="76">
        <v>2</v>
      </c>
      <c r="C221" s="72">
        <v>0.7</v>
      </c>
      <c r="D221" s="73">
        <f t="shared" si="25"/>
        <v>3</v>
      </c>
      <c r="E221" s="73" t="s">
        <v>159</v>
      </c>
      <c r="F221" s="73">
        <v>233</v>
      </c>
      <c r="G221" s="74" t="s">
        <v>159</v>
      </c>
      <c r="H221" s="73" t="str">
        <f t="shared" si="23"/>
        <v>NA</v>
      </c>
      <c r="I221" s="48" t="s">
        <v>202</v>
      </c>
      <c r="K221" s="75">
        <f t="shared" si="24"/>
        <v>0</v>
      </c>
    </row>
    <row r="222" spans="1:12" x14ac:dyDescent="0.35">
      <c r="A222" s="99" t="s">
        <v>422</v>
      </c>
      <c r="B222" s="76">
        <v>3</v>
      </c>
      <c r="C222" s="72">
        <v>0</v>
      </c>
      <c r="D222" s="73">
        <f t="shared" si="25"/>
        <v>1</v>
      </c>
      <c r="E222" s="73" t="s">
        <v>159</v>
      </c>
      <c r="F222" s="73">
        <v>0.5</v>
      </c>
      <c r="G222" s="74" t="s">
        <v>159</v>
      </c>
      <c r="H222" s="73" t="str">
        <f t="shared" si="23"/>
        <v>NA</v>
      </c>
      <c r="I222" s="48" t="s">
        <v>202</v>
      </c>
      <c r="K222" s="75">
        <f t="shared" si="24"/>
        <v>0</v>
      </c>
    </row>
    <row r="223" spans="1:12" x14ac:dyDescent="0.35">
      <c r="A223" s="99" t="s">
        <v>423</v>
      </c>
      <c r="B223" s="76">
        <v>3</v>
      </c>
      <c r="C223" s="72">
        <v>0</v>
      </c>
      <c r="D223" s="73">
        <f t="shared" si="25"/>
        <v>1</v>
      </c>
      <c r="E223" s="73" t="s">
        <v>159</v>
      </c>
      <c r="F223" s="73">
        <v>0.1</v>
      </c>
      <c r="G223" s="74" t="s">
        <v>159</v>
      </c>
      <c r="H223" s="73" t="str">
        <f t="shared" si="23"/>
        <v>NA</v>
      </c>
      <c r="I223" s="48" t="s">
        <v>202</v>
      </c>
      <c r="K223" s="75">
        <f t="shared" si="24"/>
        <v>0</v>
      </c>
    </row>
    <row r="224" spans="1:12" ht="29" x14ac:dyDescent="0.35">
      <c r="A224" s="101" t="s">
        <v>424</v>
      </c>
      <c r="B224" s="76">
        <v>5</v>
      </c>
      <c r="C224" s="72">
        <v>1.2999999999999999E-3</v>
      </c>
      <c r="D224" s="73">
        <f t="shared" si="25"/>
        <v>1</v>
      </c>
      <c r="E224" s="73" t="s">
        <v>159</v>
      </c>
      <c r="F224" s="73">
        <v>5</v>
      </c>
      <c r="G224" s="74" t="s">
        <v>159</v>
      </c>
      <c r="H224" s="73" t="str">
        <f t="shared" si="23"/>
        <v>NA</v>
      </c>
      <c r="I224" s="48" t="s">
        <v>202</v>
      </c>
      <c r="K224" s="75">
        <f t="shared" si="24"/>
        <v>0</v>
      </c>
    </row>
    <row r="225" spans="1:12" x14ac:dyDescent="0.35">
      <c r="A225" s="99" t="s">
        <v>425</v>
      </c>
      <c r="B225" s="76">
        <v>2</v>
      </c>
      <c r="C225" s="77" t="s">
        <v>159</v>
      </c>
      <c r="D225" s="73" t="str">
        <f t="shared" si="25"/>
        <v>NA</v>
      </c>
      <c r="E225" s="73" t="s">
        <v>159</v>
      </c>
      <c r="F225" s="73">
        <v>2</v>
      </c>
      <c r="G225" s="74" t="s">
        <v>159</v>
      </c>
      <c r="H225" s="73" t="str">
        <f t="shared" si="23"/>
        <v>NA</v>
      </c>
      <c r="I225" s="48" t="s">
        <v>202</v>
      </c>
      <c r="K225" s="75">
        <f t="shared" si="24"/>
        <v>0</v>
      </c>
    </row>
    <row r="226" spans="1:12" x14ac:dyDescent="0.35">
      <c r="A226" s="99" t="s">
        <v>426</v>
      </c>
      <c r="B226" s="76">
        <v>3</v>
      </c>
      <c r="C226" s="72">
        <v>2.0000000000000002E-5</v>
      </c>
      <c r="D226" s="73">
        <f t="shared" si="25"/>
        <v>1</v>
      </c>
      <c r="E226" s="73" t="s">
        <v>159</v>
      </c>
      <c r="F226" s="73">
        <v>0.1</v>
      </c>
      <c r="G226" s="74" t="s">
        <v>159</v>
      </c>
      <c r="H226" s="73" t="str">
        <f t="shared" si="23"/>
        <v>NA</v>
      </c>
      <c r="I226" s="48" t="s">
        <v>240</v>
      </c>
      <c r="K226" s="75">
        <f t="shared" si="24"/>
        <v>0</v>
      </c>
    </row>
    <row r="227" spans="1:12" x14ac:dyDescent="0.35">
      <c r="A227" s="101" t="s">
        <v>427</v>
      </c>
      <c r="B227" s="76">
        <v>3</v>
      </c>
      <c r="C227" s="72">
        <v>1.2999999999999999E-3</v>
      </c>
      <c r="D227" s="73">
        <f t="shared" si="25"/>
        <v>1</v>
      </c>
      <c r="E227" s="73" t="s">
        <v>159</v>
      </c>
      <c r="F227" s="73">
        <v>10</v>
      </c>
      <c r="G227" s="74" t="s">
        <v>159</v>
      </c>
      <c r="H227" s="73" t="str">
        <f t="shared" si="23"/>
        <v>NA</v>
      </c>
      <c r="I227" s="48" t="s">
        <v>202</v>
      </c>
      <c r="K227" s="75">
        <f t="shared" si="24"/>
        <v>0</v>
      </c>
    </row>
    <row r="228" spans="1:12" x14ac:dyDescent="0.35">
      <c r="A228" s="101" t="s">
        <v>428</v>
      </c>
      <c r="B228" s="76">
        <v>3</v>
      </c>
      <c r="C228" s="72">
        <v>0</v>
      </c>
      <c r="D228" s="73">
        <f t="shared" si="25"/>
        <v>1</v>
      </c>
      <c r="E228" s="73" t="s">
        <v>159</v>
      </c>
      <c r="F228" s="73">
        <v>10</v>
      </c>
      <c r="G228" s="74" t="s">
        <v>159</v>
      </c>
      <c r="H228" s="73" t="str">
        <f t="shared" si="23"/>
        <v>NA</v>
      </c>
      <c r="I228" s="48" t="s">
        <v>202</v>
      </c>
      <c r="K228" s="75">
        <f t="shared" si="24"/>
        <v>0</v>
      </c>
    </row>
    <row r="229" spans="1:12" x14ac:dyDescent="0.35">
      <c r="A229" s="99" t="s">
        <v>429</v>
      </c>
      <c r="B229" s="76">
        <v>2</v>
      </c>
      <c r="C229" s="72">
        <v>0.13300000000000001</v>
      </c>
      <c r="D229" s="73">
        <f t="shared" si="25"/>
        <v>3</v>
      </c>
      <c r="E229" s="73" t="s">
        <v>159</v>
      </c>
      <c r="F229" s="73">
        <v>53</v>
      </c>
      <c r="G229" s="74" t="s">
        <v>159</v>
      </c>
      <c r="H229" s="73" t="str">
        <f t="shared" si="23"/>
        <v>NA</v>
      </c>
      <c r="I229" s="48" t="s">
        <v>202</v>
      </c>
      <c r="K229" s="75">
        <f t="shared" si="24"/>
        <v>0</v>
      </c>
    </row>
    <row r="230" spans="1:12" x14ac:dyDescent="0.35">
      <c r="A230" s="101" t="s">
        <v>430</v>
      </c>
      <c r="B230" s="76">
        <v>2</v>
      </c>
      <c r="C230" s="77" t="s">
        <v>159</v>
      </c>
      <c r="D230" s="73" t="str">
        <f t="shared" si="25"/>
        <v>NA</v>
      </c>
      <c r="E230" s="73" t="s">
        <v>159</v>
      </c>
      <c r="F230" s="73">
        <v>10</v>
      </c>
      <c r="G230" s="74" t="s">
        <v>159</v>
      </c>
      <c r="H230" s="73" t="str">
        <f t="shared" si="23"/>
        <v>NA</v>
      </c>
      <c r="I230" s="48" t="s">
        <v>202</v>
      </c>
      <c r="K230" s="75">
        <f t="shared" si="24"/>
        <v>0</v>
      </c>
    </row>
    <row r="231" spans="1:12" x14ac:dyDescent="0.35">
      <c r="A231" s="99" t="s">
        <v>431</v>
      </c>
      <c r="B231" s="76">
        <v>3</v>
      </c>
      <c r="C231" s="72">
        <v>1.1999999999999999E-3</v>
      </c>
      <c r="D231" s="73">
        <f t="shared" si="25"/>
        <v>1</v>
      </c>
      <c r="E231" s="73" t="s">
        <v>159</v>
      </c>
      <c r="F231" s="73">
        <v>0.1</v>
      </c>
      <c r="G231" s="74" t="s">
        <v>159</v>
      </c>
      <c r="H231" s="73" t="str">
        <f t="shared" si="23"/>
        <v>NA</v>
      </c>
      <c r="I231" s="48" t="s">
        <v>202</v>
      </c>
      <c r="K231" s="75">
        <f t="shared" si="24"/>
        <v>0</v>
      </c>
    </row>
    <row r="232" spans="1:12" x14ac:dyDescent="0.35">
      <c r="A232" s="99" t="s">
        <v>432</v>
      </c>
      <c r="B232" s="76">
        <v>3</v>
      </c>
      <c r="C232" s="77">
        <v>0</v>
      </c>
      <c r="D232" s="73">
        <f t="shared" si="25"/>
        <v>1</v>
      </c>
      <c r="E232" s="73">
        <v>0.28079999999999999</v>
      </c>
      <c r="F232" s="73">
        <v>0.1</v>
      </c>
      <c r="G232" s="74">
        <f t="shared" si="27"/>
        <v>2.8079999999999998</v>
      </c>
      <c r="H232" s="73">
        <f t="shared" si="23"/>
        <v>5</v>
      </c>
      <c r="I232" s="48" t="s">
        <v>202</v>
      </c>
      <c r="K232" s="75">
        <f t="shared" si="24"/>
        <v>0</v>
      </c>
    </row>
    <row r="233" spans="1:12" x14ac:dyDescent="0.35">
      <c r="A233" s="99" t="s">
        <v>433</v>
      </c>
      <c r="B233" s="76">
        <v>2</v>
      </c>
      <c r="C233" s="77" t="s">
        <v>434</v>
      </c>
      <c r="D233" s="73">
        <f t="shared" si="25"/>
        <v>5</v>
      </c>
      <c r="E233" s="73" t="s">
        <v>159</v>
      </c>
      <c r="F233" s="73">
        <v>566</v>
      </c>
      <c r="G233" s="74" t="s">
        <v>159</v>
      </c>
      <c r="H233" s="73" t="str">
        <f t="shared" si="23"/>
        <v>NA</v>
      </c>
      <c r="I233" s="48" t="s">
        <v>202</v>
      </c>
      <c r="K233" s="75">
        <f t="shared" si="24"/>
        <v>0</v>
      </c>
    </row>
    <row r="234" spans="1:12" ht="29" x14ac:dyDescent="0.35">
      <c r="A234" s="99" t="s">
        <v>435</v>
      </c>
      <c r="B234" s="76">
        <v>3</v>
      </c>
      <c r="C234" s="72">
        <v>1.6</v>
      </c>
      <c r="D234" s="73">
        <f t="shared" si="25"/>
        <v>4</v>
      </c>
      <c r="E234" s="73">
        <v>50</v>
      </c>
      <c r="F234" s="73">
        <v>7.6</v>
      </c>
      <c r="G234" s="74">
        <f t="shared" si="27"/>
        <v>6.5789473684210531</v>
      </c>
      <c r="H234" s="73">
        <f t="shared" si="23"/>
        <v>5</v>
      </c>
      <c r="I234" s="48" t="s">
        <v>202</v>
      </c>
      <c r="J234" s="48">
        <v>2.2000000000000002</v>
      </c>
      <c r="K234" s="75">
        <f t="shared" si="24"/>
        <v>16.501357019492403</v>
      </c>
      <c r="L234" s="48">
        <v>92.524000000000001</v>
      </c>
    </row>
    <row r="235" spans="1:12" ht="29" x14ac:dyDescent="0.35">
      <c r="A235" s="99" t="s">
        <v>436</v>
      </c>
      <c r="B235" s="76">
        <v>3</v>
      </c>
      <c r="C235" s="72">
        <v>9.9999999999999995E-7</v>
      </c>
      <c r="D235" s="73">
        <f t="shared" si="25"/>
        <v>1</v>
      </c>
      <c r="E235" s="73" t="s">
        <v>159</v>
      </c>
      <c r="F235" s="73">
        <v>0.1</v>
      </c>
      <c r="G235" s="74" t="s">
        <v>159</v>
      </c>
      <c r="H235" s="73" t="str">
        <f t="shared" si="23"/>
        <v>NA</v>
      </c>
      <c r="I235" s="48" t="s">
        <v>240</v>
      </c>
      <c r="K235" s="75">
        <f t="shared" si="24"/>
        <v>0</v>
      </c>
    </row>
    <row r="236" spans="1:12" x14ac:dyDescent="0.35">
      <c r="A236" s="99" t="s">
        <v>437</v>
      </c>
      <c r="B236" s="76">
        <v>2</v>
      </c>
      <c r="C236" s="72">
        <v>58</v>
      </c>
      <c r="D236" s="73">
        <f t="shared" si="25"/>
        <v>5</v>
      </c>
      <c r="E236" s="73">
        <v>0.3</v>
      </c>
      <c r="F236" s="73">
        <v>1880</v>
      </c>
      <c r="G236" s="74">
        <f t="shared" si="27"/>
        <v>1.5957446808510637E-4</v>
      </c>
      <c r="H236" s="73">
        <f t="shared" si="23"/>
        <v>1</v>
      </c>
      <c r="I236" s="48" t="s">
        <v>202</v>
      </c>
      <c r="J236" s="48">
        <v>7.87</v>
      </c>
      <c r="K236" s="75">
        <f t="shared" si="24"/>
        <v>59.029854428820542</v>
      </c>
      <c r="L236" s="48">
        <v>46.069000000000003</v>
      </c>
    </row>
    <row r="237" spans="1:12" x14ac:dyDescent="0.35">
      <c r="A237" s="99" t="s">
        <v>438</v>
      </c>
      <c r="B237" s="76">
        <v>3</v>
      </c>
      <c r="C237" s="72">
        <v>5.2999999999999999E-2</v>
      </c>
      <c r="D237" s="73">
        <f t="shared" si="25"/>
        <v>2</v>
      </c>
      <c r="E237" s="73">
        <v>5</v>
      </c>
      <c r="F237" s="73">
        <v>7.5</v>
      </c>
      <c r="G237" s="74">
        <f t="shared" si="27"/>
        <v>0.66666666666666663</v>
      </c>
      <c r="H237" s="73">
        <f t="shared" si="23"/>
        <v>3</v>
      </c>
      <c r="I237" s="48" t="s">
        <v>202</v>
      </c>
      <c r="J237" s="48">
        <v>0.05</v>
      </c>
      <c r="K237" s="75">
        <f t="shared" si="24"/>
        <v>0.37503084135210002</v>
      </c>
      <c r="L237" s="48">
        <v>61.082999999999998</v>
      </c>
    </row>
    <row r="238" spans="1:12" x14ac:dyDescent="0.35">
      <c r="A238" s="99" t="s">
        <v>439</v>
      </c>
      <c r="B238" s="76">
        <v>3</v>
      </c>
      <c r="C238" s="72">
        <v>1.9999999999999999E-7</v>
      </c>
      <c r="D238" s="73">
        <f t="shared" si="25"/>
        <v>1</v>
      </c>
      <c r="E238" s="73" t="s">
        <v>159</v>
      </c>
      <c r="F238" s="73">
        <v>0.4</v>
      </c>
      <c r="G238" s="74" t="s">
        <v>159</v>
      </c>
      <c r="H238" s="73" t="str">
        <f t="shared" si="23"/>
        <v>NA</v>
      </c>
      <c r="I238" s="48" t="s">
        <v>240</v>
      </c>
      <c r="K238" s="75">
        <f t="shared" si="24"/>
        <v>0</v>
      </c>
    </row>
    <row r="239" spans="1:12" x14ac:dyDescent="0.35">
      <c r="A239" s="99" t="s">
        <v>440</v>
      </c>
      <c r="B239" s="76">
        <v>3</v>
      </c>
      <c r="C239" s="72">
        <v>0.5</v>
      </c>
      <c r="D239" s="73">
        <f t="shared" si="25"/>
        <v>3</v>
      </c>
      <c r="E239" s="73" t="s">
        <v>159</v>
      </c>
      <c r="F239" s="73">
        <v>18</v>
      </c>
      <c r="G239" s="74" t="s">
        <v>159</v>
      </c>
      <c r="H239" s="73" t="str">
        <f t="shared" si="23"/>
        <v>NA</v>
      </c>
      <c r="I239" s="48" t="s">
        <v>202</v>
      </c>
      <c r="J239" s="48">
        <v>0.71</v>
      </c>
      <c r="K239" s="75">
        <f t="shared" si="24"/>
        <v>5.3254379471998199</v>
      </c>
      <c r="L239" s="48">
        <v>90.120999999999995</v>
      </c>
    </row>
    <row r="240" spans="1:12" x14ac:dyDescent="0.35">
      <c r="A240" s="99" t="s">
        <v>441</v>
      </c>
      <c r="B240" s="76">
        <v>3</v>
      </c>
      <c r="C240" s="72">
        <v>0.27</v>
      </c>
      <c r="D240" s="73">
        <f t="shared" si="25"/>
        <v>3</v>
      </c>
      <c r="E240" s="73" t="s">
        <v>159</v>
      </c>
      <c r="F240" s="73">
        <v>27</v>
      </c>
      <c r="G240" s="74" t="s">
        <v>159</v>
      </c>
      <c r="H240" s="73" t="str">
        <f t="shared" si="23"/>
        <v>NA</v>
      </c>
      <c r="I240" s="48" t="s">
        <v>202</v>
      </c>
      <c r="J240" s="48">
        <v>0.24</v>
      </c>
      <c r="K240" s="75">
        <f t="shared" si="24"/>
        <v>1.8001480384900799</v>
      </c>
      <c r="L240" s="48">
        <v>132.15700000000001</v>
      </c>
    </row>
    <row r="241" spans="1:12" x14ac:dyDescent="0.35">
      <c r="A241" s="99" t="s">
        <v>442</v>
      </c>
      <c r="B241" s="76">
        <v>2</v>
      </c>
      <c r="C241" s="72">
        <v>10</v>
      </c>
      <c r="D241" s="73">
        <f t="shared" si="25"/>
        <v>4</v>
      </c>
      <c r="E241" s="73">
        <v>0.02</v>
      </c>
      <c r="F241" s="73">
        <v>1440</v>
      </c>
      <c r="G241" s="74">
        <f t="shared" si="27"/>
        <v>1.388888888888889E-5</v>
      </c>
      <c r="H241" s="73">
        <f t="shared" si="23"/>
        <v>1</v>
      </c>
      <c r="I241" s="48" t="s">
        <v>202</v>
      </c>
      <c r="J241" s="48">
        <v>12.6</v>
      </c>
      <c r="K241" s="75">
        <f t="shared" si="24"/>
        <v>94.507772020729206</v>
      </c>
      <c r="L241" s="48">
        <v>88.105999999999995</v>
      </c>
    </row>
    <row r="242" spans="1:12" x14ac:dyDescent="0.35">
      <c r="A242" s="99" t="s">
        <v>443</v>
      </c>
      <c r="B242" s="76">
        <v>2</v>
      </c>
      <c r="C242" s="72">
        <v>3.9</v>
      </c>
      <c r="D242" s="73">
        <f t="shared" si="25"/>
        <v>4</v>
      </c>
      <c r="E242" s="73">
        <v>8.0000000000000004E-4</v>
      </c>
      <c r="F242" s="73">
        <v>20</v>
      </c>
      <c r="G242" s="74">
        <f t="shared" si="27"/>
        <v>4.0000000000000003E-5</v>
      </c>
      <c r="H242" s="73">
        <f t="shared" si="23"/>
        <v>1</v>
      </c>
      <c r="I242" s="48" t="s">
        <v>202</v>
      </c>
      <c r="J242" s="48">
        <v>5.14</v>
      </c>
      <c r="K242" s="75">
        <f t="shared" si="24"/>
        <v>38.553170490995882</v>
      </c>
      <c r="L242" s="48">
        <v>100.117</v>
      </c>
    </row>
    <row r="243" spans="1:12" x14ac:dyDescent="0.35">
      <c r="A243" s="99" t="s">
        <v>444</v>
      </c>
      <c r="B243" s="76">
        <v>3</v>
      </c>
      <c r="C243" s="72">
        <v>121</v>
      </c>
      <c r="D243" s="73">
        <f t="shared" si="25"/>
        <v>5</v>
      </c>
      <c r="E243" s="73">
        <v>0.5</v>
      </c>
      <c r="F243" s="73">
        <v>9.1999999999999993</v>
      </c>
      <c r="G243" s="74">
        <f t="shared" si="27"/>
        <v>5.4347826086956527E-2</v>
      </c>
      <c r="H243" s="73">
        <f t="shared" si="23"/>
        <v>1</v>
      </c>
      <c r="I243" s="48" t="s">
        <v>202</v>
      </c>
      <c r="J243" s="48">
        <v>141</v>
      </c>
      <c r="K243" s="75">
        <f t="shared" si="24"/>
        <v>1057.586972612922</v>
      </c>
      <c r="L243" s="48">
        <v>45.084000000000003</v>
      </c>
    </row>
    <row r="244" spans="1:12" x14ac:dyDescent="0.35">
      <c r="A244" s="99" t="s">
        <v>445</v>
      </c>
      <c r="B244" s="76">
        <v>2</v>
      </c>
      <c r="C244" s="72">
        <v>0.26700000000000002</v>
      </c>
      <c r="D244" s="73">
        <f t="shared" si="25"/>
        <v>3</v>
      </c>
      <c r="E244" s="73">
        <v>31.2</v>
      </c>
      <c r="F244" s="73">
        <v>131</v>
      </c>
      <c r="G244" s="74">
        <f t="shared" si="27"/>
        <v>0.2381679389312977</v>
      </c>
      <c r="H244" s="73">
        <f t="shared" si="23"/>
        <v>2</v>
      </c>
      <c r="I244" s="48" t="s">
        <v>202</v>
      </c>
      <c r="K244" s="75">
        <f t="shared" si="24"/>
        <v>0</v>
      </c>
    </row>
    <row r="245" spans="1:12" x14ac:dyDescent="0.35">
      <c r="A245" s="99" t="s">
        <v>446</v>
      </c>
      <c r="B245" s="76">
        <v>3</v>
      </c>
      <c r="C245" s="72">
        <v>1.24</v>
      </c>
      <c r="D245" s="73">
        <f t="shared" si="25"/>
        <v>3</v>
      </c>
      <c r="E245" s="73">
        <v>9</v>
      </c>
      <c r="F245" s="73">
        <v>434</v>
      </c>
      <c r="G245" s="74">
        <f t="shared" si="27"/>
        <v>2.0737327188940093E-2</v>
      </c>
      <c r="H245" s="73">
        <f t="shared" si="23"/>
        <v>1</v>
      </c>
      <c r="I245" s="48" t="s">
        <v>202</v>
      </c>
      <c r="J245" s="48">
        <v>1.28</v>
      </c>
      <c r="K245" s="75">
        <f t="shared" si="24"/>
        <v>9.6007895386137605</v>
      </c>
      <c r="L245" s="48">
        <v>106.16500000000001</v>
      </c>
    </row>
    <row r="246" spans="1:12" x14ac:dyDescent="0.35">
      <c r="A246" s="99" t="s">
        <v>447</v>
      </c>
      <c r="B246" s="76">
        <v>3</v>
      </c>
      <c r="C246" s="72">
        <v>51</v>
      </c>
      <c r="D246" s="73">
        <f t="shared" si="25"/>
        <v>5</v>
      </c>
      <c r="E246" s="73">
        <v>890</v>
      </c>
      <c r="F246" s="73">
        <v>22</v>
      </c>
      <c r="G246" s="74">
        <f t="shared" si="27"/>
        <v>40.454545454545453</v>
      </c>
      <c r="H246" s="73">
        <f t="shared" si="23"/>
        <v>5</v>
      </c>
      <c r="I246" s="48" t="s">
        <v>202</v>
      </c>
      <c r="J246" s="48">
        <v>62.5</v>
      </c>
      <c r="K246" s="75">
        <f t="shared" si="24"/>
        <v>468.78855169012502</v>
      </c>
      <c r="L246" s="48">
        <v>108.955</v>
      </c>
    </row>
    <row r="247" spans="1:12" x14ac:dyDescent="0.35">
      <c r="A247" s="99" t="s">
        <v>448</v>
      </c>
      <c r="B247" s="76">
        <v>2</v>
      </c>
      <c r="C247" s="77">
        <v>0.53328947368419999</v>
      </c>
      <c r="D247" s="73">
        <f t="shared" si="25"/>
        <v>3</v>
      </c>
      <c r="E247" s="73" t="s">
        <v>159</v>
      </c>
      <c r="F247" s="73">
        <v>234</v>
      </c>
      <c r="G247" s="74" t="s">
        <v>159</v>
      </c>
      <c r="H247" s="73" t="str">
        <f t="shared" si="23"/>
        <v>NA</v>
      </c>
      <c r="I247" s="48" t="s">
        <v>202</v>
      </c>
      <c r="J247" s="48">
        <v>0.5</v>
      </c>
      <c r="K247" s="75">
        <f t="shared" si="24"/>
        <v>3.7503084135210001</v>
      </c>
      <c r="L247" s="48">
        <v>114.185</v>
      </c>
    </row>
    <row r="248" spans="1:12" x14ac:dyDescent="0.35">
      <c r="A248" s="99" t="s">
        <v>449</v>
      </c>
      <c r="B248" s="76">
        <v>2</v>
      </c>
      <c r="C248" s="72">
        <v>133.33000000000001</v>
      </c>
      <c r="D248" s="73">
        <f t="shared" si="25"/>
        <v>5</v>
      </c>
      <c r="E248" s="73" t="s">
        <v>159</v>
      </c>
      <c r="F248" s="73">
        <v>2640</v>
      </c>
      <c r="G248" s="74" t="s">
        <v>159</v>
      </c>
      <c r="H248" s="73" t="str">
        <f t="shared" si="23"/>
        <v>NA</v>
      </c>
      <c r="I248" s="48" t="s">
        <v>202</v>
      </c>
      <c r="J248" s="48">
        <v>160</v>
      </c>
      <c r="K248" s="75">
        <f t="shared" si="24"/>
        <v>1200.0986923267201</v>
      </c>
      <c r="L248" s="48">
        <v>64.513999999999996</v>
      </c>
    </row>
    <row r="249" spans="1:12" x14ac:dyDescent="0.35">
      <c r="A249" s="99" t="s">
        <v>450</v>
      </c>
      <c r="B249" s="76">
        <v>3</v>
      </c>
      <c r="C249" s="72">
        <v>0.65</v>
      </c>
      <c r="D249" s="73">
        <f t="shared" si="25"/>
        <v>3</v>
      </c>
      <c r="E249" s="73" t="s">
        <v>159</v>
      </c>
      <c r="F249" s="73">
        <v>1.1000000000000001</v>
      </c>
      <c r="G249" s="74" t="s">
        <v>159</v>
      </c>
      <c r="H249" s="73" t="str">
        <f t="shared" si="23"/>
        <v>NA</v>
      </c>
      <c r="I249" s="48" t="s">
        <v>202</v>
      </c>
      <c r="J249" s="48">
        <v>1.2</v>
      </c>
      <c r="K249" s="75">
        <f t="shared" si="24"/>
        <v>9.0007401924503991</v>
      </c>
      <c r="L249" s="48">
        <v>80.513000000000005</v>
      </c>
    </row>
    <row r="250" spans="1:12" x14ac:dyDescent="0.35">
      <c r="A250" s="99" t="s">
        <v>451</v>
      </c>
      <c r="B250" s="76">
        <v>2</v>
      </c>
      <c r="C250" s="72">
        <v>1.4</v>
      </c>
      <c r="D250" s="73">
        <f t="shared" si="25"/>
        <v>4</v>
      </c>
      <c r="E250" s="73">
        <v>2.5</v>
      </c>
      <c r="F250" s="73">
        <v>25</v>
      </c>
      <c r="G250" s="74">
        <f t="shared" si="27"/>
        <v>0.1</v>
      </c>
      <c r="H250" s="73">
        <f t="shared" si="23"/>
        <v>2</v>
      </c>
      <c r="I250" s="48" t="s">
        <v>202</v>
      </c>
      <c r="J250" s="48">
        <v>1.62</v>
      </c>
      <c r="K250" s="75">
        <f t="shared" si="24"/>
        <v>12.150999259808041</v>
      </c>
      <c r="L250" s="48">
        <v>60.097999999999999</v>
      </c>
    </row>
    <row r="251" spans="1:12" x14ac:dyDescent="0.35">
      <c r="A251" s="99" t="s">
        <v>452</v>
      </c>
      <c r="B251" s="76">
        <v>3</v>
      </c>
      <c r="C251" s="72">
        <v>8.6999999999999993</v>
      </c>
      <c r="D251" s="73">
        <f t="shared" si="25"/>
        <v>4</v>
      </c>
      <c r="E251" s="73">
        <v>24</v>
      </c>
      <c r="F251" s="73">
        <v>40</v>
      </c>
      <c r="G251" s="74">
        <f t="shared" si="27"/>
        <v>0.6</v>
      </c>
      <c r="H251" s="73">
        <f t="shared" si="23"/>
        <v>3</v>
      </c>
      <c r="I251" s="48" t="s">
        <v>202</v>
      </c>
      <c r="J251" s="48">
        <v>10.6</v>
      </c>
      <c r="K251" s="75">
        <f t="shared" si="24"/>
        <v>79.506538366645202</v>
      </c>
      <c r="L251" s="48">
        <v>98.959000000000003</v>
      </c>
    </row>
    <row r="252" spans="1:12" x14ac:dyDescent="0.35">
      <c r="A252" s="99" t="s">
        <v>453</v>
      </c>
      <c r="B252" s="76">
        <v>3</v>
      </c>
      <c r="C252" s="72">
        <v>7.0000000000000001E-3</v>
      </c>
      <c r="D252" s="73">
        <f t="shared" si="25"/>
        <v>1</v>
      </c>
      <c r="E252" s="73">
        <v>63</v>
      </c>
      <c r="F252" s="73">
        <v>42.3</v>
      </c>
      <c r="G252" s="74">
        <f t="shared" si="27"/>
        <v>1.4893617021276597</v>
      </c>
      <c r="H252" s="73">
        <f t="shared" si="23"/>
        <v>4</v>
      </c>
      <c r="I252" s="48" t="s">
        <v>202</v>
      </c>
      <c r="J252" s="48">
        <v>0.01</v>
      </c>
      <c r="K252" s="75">
        <f t="shared" si="24"/>
        <v>7.5006168270420004E-2</v>
      </c>
      <c r="L252" s="48">
        <v>62.067999999999998</v>
      </c>
    </row>
    <row r="253" spans="1:12" x14ac:dyDescent="0.35">
      <c r="A253" s="99" t="s">
        <v>454</v>
      </c>
      <c r="B253" s="76">
        <v>3</v>
      </c>
      <c r="C253" s="72">
        <v>7.0000000000000001E-3</v>
      </c>
      <c r="D253" s="73">
        <f t="shared" si="25"/>
        <v>1</v>
      </c>
      <c r="E253" s="73" t="s">
        <v>159</v>
      </c>
      <c r="F253" s="73">
        <v>0.31</v>
      </c>
      <c r="G253" s="74" t="s">
        <v>159</v>
      </c>
      <c r="H253" s="73" t="str">
        <f t="shared" si="23"/>
        <v>NA</v>
      </c>
      <c r="I253" s="48" t="s">
        <v>202</v>
      </c>
      <c r="J253" s="48">
        <v>8.9999999999999993E-3</v>
      </c>
      <c r="K253" s="75">
        <f t="shared" si="24"/>
        <v>6.7505551443377998E-2</v>
      </c>
      <c r="L253" s="48">
        <v>152.06200000000001</v>
      </c>
    </row>
    <row r="254" spans="1:12" x14ac:dyDescent="0.35">
      <c r="A254" s="99" t="s">
        <v>455</v>
      </c>
      <c r="B254" s="76">
        <v>4</v>
      </c>
      <c r="C254" s="72">
        <v>146</v>
      </c>
      <c r="D254" s="73">
        <f t="shared" si="25"/>
        <v>5</v>
      </c>
      <c r="E254" s="73">
        <v>520</v>
      </c>
      <c r="F254" s="73">
        <v>1.8</v>
      </c>
      <c r="G254" s="74">
        <f t="shared" si="27"/>
        <v>288.88888888888886</v>
      </c>
      <c r="H254" s="73">
        <f t="shared" si="23"/>
        <v>5</v>
      </c>
      <c r="I254" s="48" t="s">
        <v>202</v>
      </c>
      <c r="J254" s="48">
        <v>175</v>
      </c>
      <c r="K254" s="75">
        <f t="shared" si="24"/>
        <v>1312.60794473235</v>
      </c>
      <c r="L254" s="48">
        <v>44.052</v>
      </c>
    </row>
    <row r="255" spans="1:12" x14ac:dyDescent="0.35">
      <c r="A255" s="99" t="s">
        <v>456</v>
      </c>
      <c r="B255" s="76">
        <v>3</v>
      </c>
      <c r="C255" s="72">
        <v>21.3</v>
      </c>
      <c r="D255" s="73">
        <f t="shared" si="25"/>
        <v>5</v>
      </c>
      <c r="E255" s="73">
        <v>4</v>
      </c>
      <c r="F255" s="79">
        <v>0.88</v>
      </c>
      <c r="G255" s="74">
        <f t="shared" si="27"/>
        <v>4.5454545454545459</v>
      </c>
      <c r="H255" s="73">
        <f t="shared" si="23"/>
        <v>5</v>
      </c>
      <c r="I255" s="48" t="s">
        <v>202</v>
      </c>
      <c r="K255" s="75">
        <f t="shared" si="24"/>
        <v>0</v>
      </c>
    </row>
    <row r="256" spans="1:12" x14ac:dyDescent="0.35">
      <c r="A256" s="100" t="s">
        <v>457</v>
      </c>
      <c r="B256" s="76">
        <v>2</v>
      </c>
      <c r="C256" s="72">
        <v>58.6</v>
      </c>
      <c r="D256" s="73">
        <f t="shared" si="25"/>
        <v>5</v>
      </c>
      <c r="E256" s="73">
        <v>1</v>
      </c>
      <c r="F256" s="73">
        <v>1210</v>
      </c>
      <c r="G256" s="74">
        <f t="shared" si="27"/>
        <v>8.2644628099173552E-4</v>
      </c>
      <c r="H256" s="73">
        <f t="shared" si="23"/>
        <v>1</v>
      </c>
      <c r="I256" s="48" t="s">
        <v>202</v>
      </c>
      <c r="J256" s="48">
        <v>71.7</v>
      </c>
      <c r="K256" s="75">
        <f t="shared" si="24"/>
        <v>537.79422649891148</v>
      </c>
      <c r="L256" s="48">
        <v>74.120999999999995</v>
      </c>
    </row>
    <row r="257" spans="1:12" x14ac:dyDescent="0.35">
      <c r="A257" s="100" t="s">
        <v>458</v>
      </c>
      <c r="B257" s="76">
        <v>2</v>
      </c>
      <c r="C257" s="72">
        <v>25.6</v>
      </c>
      <c r="D257" s="73">
        <f t="shared" si="25"/>
        <v>5</v>
      </c>
      <c r="E257" s="73">
        <v>990</v>
      </c>
      <c r="F257" s="73">
        <v>303</v>
      </c>
      <c r="G257" s="74">
        <f t="shared" si="27"/>
        <v>3.2673267326732671</v>
      </c>
      <c r="H257" s="73">
        <f t="shared" si="23"/>
        <v>5</v>
      </c>
      <c r="I257" s="48" t="s">
        <v>202</v>
      </c>
      <c r="J257" s="48">
        <v>32.299999999999997</v>
      </c>
      <c r="K257" s="75">
        <f t="shared" si="24"/>
        <v>242.26992351345658</v>
      </c>
      <c r="L257" s="48">
        <v>74.078999999999994</v>
      </c>
    </row>
    <row r="258" spans="1:12" x14ac:dyDescent="0.35">
      <c r="A258" s="100" t="s">
        <v>459</v>
      </c>
      <c r="B258" s="76">
        <v>3</v>
      </c>
      <c r="C258" s="72">
        <v>0.56000000000000005</v>
      </c>
      <c r="D258" s="73">
        <f t="shared" si="25"/>
        <v>3</v>
      </c>
      <c r="E258" s="73">
        <v>7.0000000000000007E-2</v>
      </c>
      <c r="F258" s="73">
        <v>8.33</v>
      </c>
      <c r="G258" s="74">
        <f t="shared" si="27"/>
        <v>8.4033613445378165E-3</v>
      </c>
      <c r="H258" s="73">
        <f t="shared" si="23"/>
        <v>1</v>
      </c>
      <c r="I258" s="48" t="s">
        <v>202</v>
      </c>
      <c r="K258" s="75">
        <f t="shared" si="24"/>
        <v>0</v>
      </c>
    </row>
    <row r="259" spans="1:12" x14ac:dyDescent="0.35">
      <c r="A259" s="100" t="s">
        <v>460</v>
      </c>
      <c r="B259" s="76">
        <v>2</v>
      </c>
      <c r="C259" s="72">
        <v>58.9</v>
      </c>
      <c r="D259" s="73">
        <f t="shared" si="25"/>
        <v>5</v>
      </c>
      <c r="E259" s="73">
        <f>3*(10^-5)</f>
        <v>3.0000000000000004E-5</v>
      </c>
      <c r="F259" s="73">
        <v>1.3</v>
      </c>
      <c r="G259" s="74">
        <f t="shared" si="27"/>
        <v>2.3076923076923079E-5</v>
      </c>
      <c r="H259" s="73">
        <f t="shared" si="23"/>
        <v>1</v>
      </c>
      <c r="I259" s="48" t="s">
        <v>202</v>
      </c>
      <c r="K259" s="75">
        <f t="shared" si="24"/>
        <v>0</v>
      </c>
    </row>
    <row r="260" spans="1:12" x14ac:dyDescent="0.35">
      <c r="A260" s="100" t="s">
        <v>461</v>
      </c>
      <c r="B260" s="76">
        <v>2</v>
      </c>
      <c r="C260" s="72">
        <v>0.8</v>
      </c>
      <c r="D260" s="73">
        <f t="shared" si="25"/>
        <v>3</v>
      </c>
      <c r="E260" s="73">
        <v>0.36</v>
      </c>
      <c r="F260" s="73">
        <v>24</v>
      </c>
      <c r="G260" s="74">
        <f t="shared" si="27"/>
        <v>1.4999999999999999E-2</v>
      </c>
      <c r="H260" s="73">
        <f t="shared" si="23"/>
        <v>1</v>
      </c>
      <c r="I260" s="48" t="s">
        <v>202</v>
      </c>
      <c r="K260" s="75">
        <f t="shared" si="24"/>
        <v>0</v>
      </c>
    </row>
    <row r="261" spans="1:12" x14ac:dyDescent="0.35">
      <c r="A261" s="100" t="s">
        <v>462</v>
      </c>
      <c r="B261" s="76">
        <v>3</v>
      </c>
      <c r="C261" s="72">
        <v>0.2</v>
      </c>
      <c r="D261" s="73">
        <f t="shared" si="25"/>
        <v>3</v>
      </c>
      <c r="E261" s="73">
        <v>722</v>
      </c>
      <c r="F261" s="73">
        <v>85</v>
      </c>
      <c r="G261" s="74">
        <f t="shared" si="27"/>
        <v>8.4941176470588236</v>
      </c>
      <c r="H261" s="73">
        <f t="shared" si="23"/>
        <v>5</v>
      </c>
      <c r="I261" s="48" t="s">
        <v>202</v>
      </c>
      <c r="J261" s="48">
        <v>1.17</v>
      </c>
      <c r="K261" s="75">
        <f t="shared" si="24"/>
        <v>8.7757216876391393</v>
      </c>
      <c r="L261" s="48">
        <v>208.32900000000001</v>
      </c>
    </row>
    <row r="262" spans="1:12" x14ac:dyDescent="0.35">
      <c r="A262" s="100" t="s">
        <v>463</v>
      </c>
      <c r="B262" s="76">
        <v>3</v>
      </c>
      <c r="C262" s="72">
        <v>1E-3</v>
      </c>
      <c r="D262" s="73">
        <f t="shared" si="25"/>
        <v>1</v>
      </c>
      <c r="E262" s="73" t="s">
        <v>159</v>
      </c>
      <c r="F262" s="73">
        <v>0.1</v>
      </c>
      <c r="G262" s="74" t="s">
        <v>159</v>
      </c>
      <c r="H262" s="73" t="str">
        <f t="shared" ref="H262:H322" si="28">IF(G262="NA","NA",IF(G262&lt;0.1,1,IF(G262&lt;=0.5,2,IF(G262&lt;=1,3,IF(G262&lt;=2,4,IF(G262&gt;2,5))))))</f>
        <v>NA</v>
      </c>
      <c r="I262" s="48" t="s">
        <v>240</v>
      </c>
      <c r="K262" s="75">
        <f t="shared" ref="K262:K322" si="29">SUM(J262*7.500616827042)</f>
        <v>0</v>
      </c>
    </row>
    <row r="263" spans="1:12" x14ac:dyDescent="0.35">
      <c r="A263" s="100" t="s">
        <v>464</v>
      </c>
      <c r="B263" s="76">
        <v>3</v>
      </c>
      <c r="C263" s="72">
        <v>6.7000000000000002E-6</v>
      </c>
      <c r="D263" s="73">
        <f t="shared" ref="D263:D322" si="30">IF(C263="NA", "NA", IF(C263&lt; 0.013,1,IF(C263&lt;=0.13,2,IF(C263&lt;=1.3,3,IF(C263&lt;=13,4,IF(C263&gt;13,5))))))</f>
        <v>1</v>
      </c>
      <c r="E263" s="73" t="s">
        <v>159</v>
      </c>
      <c r="F263" s="73">
        <v>0.1</v>
      </c>
      <c r="G263" s="74" t="s">
        <v>159</v>
      </c>
      <c r="H263" s="73" t="str">
        <f t="shared" si="28"/>
        <v>NA</v>
      </c>
      <c r="I263" s="48" t="s">
        <v>240</v>
      </c>
      <c r="K263" s="75">
        <f t="shared" si="29"/>
        <v>0</v>
      </c>
    </row>
    <row r="264" spans="1:12" x14ac:dyDescent="0.35">
      <c r="A264" s="100" t="s">
        <v>465</v>
      </c>
      <c r="B264" s="76">
        <v>3</v>
      </c>
      <c r="C264" s="72">
        <v>0</v>
      </c>
      <c r="D264" s="73">
        <f t="shared" si="30"/>
        <v>1</v>
      </c>
      <c r="E264" s="73" t="s">
        <v>159</v>
      </c>
      <c r="F264" s="73">
        <v>0.2</v>
      </c>
      <c r="G264" s="74" t="s">
        <v>159</v>
      </c>
      <c r="H264" s="73" t="str">
        <f t="shared" si="28"/>
        <v>NA</v>
      </c>
      <c r="I264" s="48" t="s">
        <v>240</v>
      </c>
      <c r="K264" s="75">
        <f t="shared" si="29"/>
        <v>0</v>
      </c>
    </row>
    <row r="265" spans="1:12" x14ac:dyDescent="0.35">
      <c r="A265" s="100" t="s">
        <v>466</v>
      </c>
      <c r="B265" s="76">
        <v>2</v>
      </c>
      <c r="C265" s="77" t="s">
        <v>159</v>
      </c>
      <c r="D265" s="73" t="str">
        <f t="shared" si="30"/>
        <v>NA</v>
      </c>
      <c r="E265" s="73" t="s">
        <v>159</v>
      </c>
      <c r="F265" s="73">
        <v>10</v>
      </c>
      <c r="G265" s="74" t="s">
        <v>159</v>
      </c>
      <c r="H265" s="73" t="str">
        <f t="shared" si="28"/>
        <v>NA</v>
      </c>
      <c r="I265" s="48" t="s">
        <v>202</v>
      </c>
      <c r="K265" s="75">
        <f t="shared" si="29"/>
        <v>0</v>
      </c>
    </row>
    <row r="266" spans="1:12" x14ac:dyDescent="0.35">
      <c r="A266" s="100" t="s">
        <v>467</v>
      </c>
      <c r="B266" s="76">
        <v>2</v>
      </c>
      <c r="C266" s="77" t="s">
        <v>159</v>
      </c>
      <c r="D266" s="73" t="str">
        <f t="shared" si="30"/>
        <v>NA</v>
      </c>
      <c r="E266" s="73" t="s">
        <v>159</v>
      </c>
      <c r="F266" s="73">
        <v>1</v>
      </c>
      <c r="G266" s="74" t="s">
        <v>159</v>
      </c>
      <c r="H266" s="73" t="str">
        <f t="shared" si="28"/>
        <v>NA</v>
      </c>
      <c r="I266" s="48" t="s">
        <v>202</v>
      </c>
      <c r="K266" s="75">
        <f t="shared" si="29"/>
        <v>0</v>
      </c>
    </row>
    <row r="267" spans="1:12" x14ac:dyDescent="0.35">
      <c r="A267" s="99" t="s">
        <v>468</v>
      </c>
      <c r="B267" s="76">
        <v>2</v>
      </c>
      <c r="C267" s="77" t="s">
        <v>159</v>
      </c>
      <c r="D267" s="73" t="str">
        <f t="shared" si="30"/>
        <v>NA</v>
      </c>
      <c r="E267" s="74" t="s">
        <v>159</v>
      </c>
      <c r="F267" s="73">
        <v>10</v>
      </c>
      <c r="G267" s="74" t="s">
        <v>159</v>
      </c>
      <c r="H267" s="73" t="str">
        <f t="shared" si="28"/>
        <v>NA</v>
      </c>
      <c r="I267" s="48" t="s">
        <v>202</v>
      </c>
      <c r="K267" s="75">
        <f t="shared" si="29"/>
        <v>0</v>
      </c>
    </row>
    <row r="268" spans="1:12" x14ac:dyDescent="0.35">
      <c r="A268" s="99" t="s">
        <v>469</v>
      </c>
      <c r="B268" s="76">
        <v>3</v>
      </c>
      <c r="C268" s="77" t="s">
        <v>159</v>
      </c>
      <c r="D268" s="73" t="str">
        <f t="shared" si="30"/>
        <v>NA</v>
      </c>
      <c r="E268" s="74" t="s">
        <v>159</v>
      </c>
      <c r="F268" s="73">
        <v>2.5</v>
      </c>
      <c r="G268" s="74" t="s">
        <v>159</v>
      </c>
      <c r="H268" s="73" t="str">
        <f t="shared" si="28"/>
        <v>NA</v>
      </c>
      <c r="I268" s="48" t="s">
        <v>202</v>
      </c>
      <c r="K268" s="75">
        <f t="shared" si="29"/>
        <v>0</v>
      </c>
    </row>
    <row r="269" spans="1:12" x14ac:dyDescent="0.35">
      <c r="A269" s="99" t="s">
        <v>470</v>
      </c>
      <c r="B269" s="76">
        <v>3</v>
      </c>
      <c r="C269" s="77">
        <v>101.325</v>
      </c>
      <c r="D269" s="73">
        <f t="shared" si="30"/>
        <v>5</v>
      </c>
      <c r="E269" s="73">
        <v>6</v>
      </c>
      <c r="F269" s="73">
        <v>1.6</v>
      </c>
      <c r="G269" s="74">
        <f t="shared" ref="G269:G322" si="31">(E269/F269)</f>
        <v>3.75</v>
      </c>
      <c r="H269" s="73">
        <f t="shared" si="28"/>
        <v>5</v>
      </c>
      <c r="I269" s="48" t="s">
        <v>202</v>
      </c>
      <c r="K269" s="75">
        <f t="shared" si="29"/>
        <v>0</v>
      </c>
    </row>
    <row r="270" spans="1:12" x14ac:dyDescent="0.35">
      <c r="A270" s="99" t="s">
        <v>471</v>
      </c>
      <c r="B270" s="76">
        <v>3</v>
      </c>
      <c r="C270" s="72">
        <v>3.0000000000000001E-5</v>
      </c>
      <c r="D270" s="73">
        <f t="shared" si="30"/>
        <v>1</v>
      </c>
      <c r="E270" s="73" t="s">
        <v>159</v>
      </c>
      <c r="F270" s="73">
        <v>0.1</v>
      </c>
      <c r="G270" s="74" t="s">
        <v>159</v>
      </c>
      <c r="H270" s="73" t="str">
        <f t="shared" si="28"/>
        <v>NA</v>
      </c>
      <c r="I270" s="48" t="s">
        <v>240</v>
      </c>
      <c r="K270" s="75">
        <f t="shared" si="29"/>
        <v>0</v>
      </c>
    </row>
    <row r="271" spans="1:12" x14ac:dyDescent="0.35">
      <c r="A271" s="99" t="s">
        <v>472</v>
      </c>
      <c r="B271" s="76">
        <v>4</v>
      </c>
      <c r="C271" s="72">
        <v>101</v>
      </c>
      <c r="D271" s="73">
        <f t="shared" si="30"/>
        <v>5</v>
      </c>
      <c r="E271" s="73">
        <v>1.5</v>
      </c>
      <c r="F271" s="73">
        <v>0.123</v>
      </c>
      <c r="G271" s="74">
        <f t="shared" si="31"/>
        <v>12.195121951219512</v>
      </c>
      <c r="H271" s="73">
        <f t="shared" si="28"/>
        <v>5</v>
      </c>
      <c r="I271" s="48" t="s">
        <v>202</v>
      </c>
      <c r="K271" s="75">
        <f t="shared" si="29"/>
        <v>0</v>
      </c>
    </row>
    <row r="272" spans="1:12" x14ac:dyDescent="0.35">
      <c r="A272" s="99" t="s">
        <v>473</v>
      </c>
      <c r="B272" s="76">
        <v>3</v>
      </c>
      <c r="C272" s="72">
        <v>2E-3</v>
      </c>
      <c r="D272" s="73">
        <f t="shared" si="30"/>
        <v>1</v>
      </c>
      <c r="E272" s="73">
        <v>150</v>
      </c>
      <c r="F272" s="73">
        <v>18</v>
      </c>
      <c r="G272" s="74">
        <f t="shared" si="31"/>
        <v>8.3333333333333339</v>
      </c>
      <c r="H272" s="73">
        <f t="shared" si="28"/>
        <v>5</v>
      </c>
      <c r="I272" s="48" t="s">
        <v>202</v>
      </c>
      <c r="J272" s="48">
        <v>0.01</v>
      </c>
      <c r="K272" s="75">
        <f t="shared" si="29"/>
        <v>7.5006168270420004E-2</v>
      </c>
      <c r="L272" s="48">
        <v>45.040999999999997</v>
      </c>
    </row>
    <row r="273" spans="1:12" x14ac:dyDescent="0.35">
      <c r="A273" s="99" t="s">
        <v>474</v>
      </c>
      <c r="B273" s="76">
        <v>3</v>
      </c>
      <c r="C273" s="72">
        <v>4.5999999999999996</v>
      </c>
      <c r="D273" s="73">
        <f t="shared" si="30"/>
        <v>4</v>
      </c>
      <c r="E273" s="73">
        <v>0.05</v>
      </c>
      <c r="F273" s="73">
        <v>9.4</v>
      </c>
      <c r="G273" s="74">
        <f t="shared" si="31"/>
        <v>5.3191489361702126E-3</v>
      </c>
      <c r="H273" s="73">
        <f t="shared" si="28"/>
        <v>1</v>
      </c>
      <c r="I273" s="48" t="s">
        <v>202</v>
      </c>
      <c r="J273" s="48">
        <v>5.75</v>
      </c>
      <c r="K273" s="75">
        <f t="shared" si="29"/>
        <v>43.128546755491499</v>
      </c>
      <c r="L273" s="48">
        <v>46.026000000000003</v>
      </c>
    </row>
    <row r="274" spans="1:12" x14ac:dyDescent="0.35">
      <c r="A274" s="99" t="s">
        <v>475</v>
      </c>
      <c r="B274" s="76">
        <v>3</v>
      </c>
      <c r="C274" s="72">
        <v>0.14399999999999999</v>
      </c>
      <c r="D274" s="73">
        <f t="shared" si="30"/>
        <v>3</v>
      </c>
      <c r="E274" s="73">
        <v>0.02</v>
      </c>
      <c r="F274" s="73">
        <v>7.9</v>
      </c>
      <c r="G274" s="74">
        <f t="shared" si="31"/>
        <v>2.5316455696202532E-3</v>
      </c>
      <c r="H274" s="73">
        <f t="shared" si="28"/>
        <v>1</v>
      </c>
      <c r="I274" s="48" t="s">
        <v>202</v>
      </c>
      <c r="J274" s="48">
        <v>0.28999999999999998</v>
      </c>
      <c r="K274" s="75">
        <f t="shared" si="29"/>
        <v>2.1751788798421798</v>
      </c>
      <c r="L274" s="48">
        <v>96.084999999999994</v>
      </c>
    </row>
    <row r="275" spans="1:12" x14ac:dyDescent="0.35">
      <c r="A275" s="99" t="s">
        <v>476</v>
      </c>
      <c r="B275" s="76">
        <v>3</v>
      </c>
      <c r="C275" s="72">
        <v>5.2999999999999999E-2</v>
      </c>
      <c r="D275" s="73">
        <f t="shared" si="30"/>
        <v>2</v>
      </c>
      <c r="E275" s="73">
        <v>32</v>
      </c>
      <c r="F275" s="73">
        <v>40</v>
      </c>
      <c r="G275" s="74">
        <f t="shared" si="31"/>
        <v>0.8</v>
      </c>
      <c r="H275" s="73">
        <f t="shared" si="28"/>
        <v>3</v>
      </c>
      <c r="I275" s="48" t="s">
        <v>202</v>
      </c>
      <c r="J275" s="48">
        <v>9.7000000000000003E-2</v>
      </c>
      <c r="K275" s="75">
        <f t="shared" si="29"/>
        <v>0.72755983222307408</v>
      </c>
      <c r="L275" s="48">
        <v>98.100999999999999</v>
      </c>
    </row>
    <row r="276" spans="1:12" x14ac:dyDescent="0.35">
      <c r="A276" s="99" t="s">
        <v>477</v>
      </c>
      <c r="B276" s="76">
        <v>3</v>
      </c>
      <c r="C276" s="72">
        <v>39</v>
      </c>
      <c r="D276" s="73">
        <f t="shared" si="30"/>
        <v>5</v>
      </c>
      <c r="E276" s="73" t="s">
        <v>159</v>
      </c>
      <c r="F276" s="73">
        <v>890</v>
      </c>
      <c r="G276" s="74" t="s">
        <v>159</v>
      </c>
      <c r="H276" s="73" t="str">
        <f t="shared" si="28"/>
        <v>NA</v>
      </c>
      <c r="I276" s="48" t="s">
        <v>202</v>
      </c>
      <c r="K276" s="75">
        <f t="shared" si="29"/>
        <v>0</v>
      </c>
    </row>
    <row r="277" spans="1:12" x14ac:dyDescent="0.35">
      <c r="A277" s="99" t="s">
        <v>478</v>
      </c>
      <c r="B277" s="76">
        <v>2</v>
      </c>
      <c r="C277" s="77" t="s">
        <v>159</v>
      </c>
      <c r="D277" s="73" t="str">
        <f t="shared" si="30"/>
        <v>NA</v>
      </c>
      <c r="E277" s="73" t="s">
        <v>159</v>
      </c>
      <c r="F277" s="73">
        <v>0.63</v>
      </c>
      <c r="G277" s="74" t="s">
        <v>159</v>
      </c>
      <c r="H277" s="73" t="str">
        <f t="shared" si="28"/>
        <v>NA</v>
      </c>
      <c r="I277" s="48" t="s">
        <v>202</v>
      </c>
      <c r="K277" s="75">
        <f t="shared" si="29"/>
        <v>0</v>
      </c>
    </row>
    <row r="278" spans="1:12" x14ac:dyDescent="0.35">
      <c r="A278" s="99" t="s">
        <v>479</v>
      </c>
      <c r="B278" s="76">
        <v>3</v>
      </c>
      <c r="C278" s="72">
        <v>2.2999999999999998</v>
      </c>
      <c r="D278" s="73">
        <f t="shared" si="30"/>
        <v>4</v>
      </c>
      <c r="E278" s="73" t="s">
        <v>159</v>
      </c>
      <c r="F278" s="73">
        <v>0.27300000000000002</v>
      </c>
      <c r="G278" s="74" t="s">
        <v>159</v>
      </c>
      <c r="H278" s="73" t="str">
        <f t="shared" si="28"/>
        <v>NA</v>
      </c>
      <c r="I278" s="48" t="s">
        <v>202</v>
      </c>
      <c r="K278" s="75">
        <f t="shared" si="29"/>
        <v>0</v>
      </c>
      <c r="L278" s="48">
        <v>100.117</v>
      </c>
    </row>
    <row r="279" spans="1:12" x14ac:dyDescent="0.35">
      <c r="A279" s="99" t="s">
        <v>480</v>
      </c>
      <c r="B279" s="76">
        <v>1</v>
      </c>
      <c r="C279" s="107">
        <v>0.01</v>
      </c>
      <c r="D279" s="73">
        <f t="shared" si="30"/>
        <v>1</v>
      </c>
      <c r="E279" s="73" t="s">
        <v>159</v>
      </c>
      <c r="F279" s="73">
        <v>10</v>
      </c>
      <c r="G279" s="74" t="s">
        <v>159</v>
      </c>
      <c r="H279" s="73" t="str">
        <f t="shared" si="28"/>
        <v>NA</v>
      </c>
      <c r="I279" s="48" t="s">
        <v>202</v>
      </c>
      <c r="K279" s="75">
        <f t="shared" si="29"/>
        <v>0</v>
      </c>
    </row>
    <row r="280" spans="1:12" x14ac:dyDescent="0.35">
      <c r="A280" s="99" t="s">
        <v>481</v>
      </c>
      <c r="B280" s="76">
        <v>2</v>
      </c>
      <c r="C280" s="107">
        <v>0.12</v>
      </c>
      <c r="D280" s="73">
        <f t="shared" si="30"/>
        <v>2</v>
      </c>
      <c r="E280" s="73" t="s">
        <v>159</v>
      </c>
      <c r="F280" s="73">
        <v>76</v>
      </c>
      <c r="G280" s="74" t="s">
        <v>159</v>
      </c>
      <c r="H280" s="73" t="str">
        <f t="shared" si="28"/>
        <v>NA</v>
      </c>
      <c r="I280" s="48" t="s">
        <v>202</v>
      </c>
      <c r="K280" s="75">
        <f t="shared" si="29"/>
        <v>0</v>
      </c>
    </row>
    <row r="281" spans="1:12" x14ac:dyDescent="0.35">
      <c r="A281" s="99" t="s">
        <v>482</v>
      </c>
      <c r="B281" s="76">
        <v>3</v>
      </c>
      <c r="C281" s="77" t="s">
        <v>159</v>
      </c>
      <c r="D281" s="73" t="str">
        <f t="shared" si="30"/>
        <v>NA</v>
      </c>
      <c r="E281" s="73" t="s">
        <v>159</v>
      </c>
      <c r="F281" s="73">
        <v>4</v>
      </c>
      <c r="G281" s="74" t="s">
        <v>159</v>
      </c>
      <c r="H281" s="73" t="str">
        <f t="shared" si="28"/>
        <v>NA</v>
      </c>
      <c r="I281" s="48" t="s">
        <v>202</v>
      </c>
      <c r="K281" s="75">
        <f t="shared" si="29"/>
        <v>0</v>
      </c>
    </row>
    <row r="282" spans="1:12" x14ac:dyDescent="0.35">
      <c r="A282" s="99" t="s">
        <v>483</v>
      </c>
      <c r="B282" s="76">
        <v>3</v>
      </c>
      <c r="C282" s="77" t="s">
        <v>159</v>
      </c>
      <c r="D282" s="73" t="str">
        <f t="shared" si="30"/>
        <v>NA</v>
      </c>
      <c r="E282" s="73" t="s">
        <v>159</v>
      </c>
      <c r="F282" s="73">
        <v>2</v>
      </c>
      <c r="G282" s="74" t="s">
        <v>159</v>
      </c>
      <c r="H282" s="73" t="str">
        <f t="shared" si="28"/>
        <v>NA</v>
      </c>
      <c r="I282" s="48" t="s">
        <v>202</v>
      </c>
      <c r="K282" s="75">
        <f t="shared" si="29"/>
        <v>0</v>
      </c>
    </row>
    <row r="283" spans="1:12" x14ac:dyDescent="0.35">
      <c r="A283" s="99" t="s">
        <v>484</v>
      </c>
      <c r="B283" s="76">
        <v>3</v>
      </c>
      <c r="C283" s="77" t="s">
        <v>159</v>
      </c>
      <c r="D283" s="73" t="str">
        <f t="shared" si="30"/>
        <v>NA</v>
      </c>
      <c r="E283" s="73" t="s">
        <v>159</v>
      </c>
      <c r="F283" s="73">
        <v>0.5</v>
      </c>
      <c r="G283" s="74" t="s">
        <v>159</v>
      </c>
      <c r="H283" s="73" t="str">
        <f t="shared" si="28"/>
        <v>NA</v>
      </c>
      <c r="I283" s="48" t="s">
        <v>202</v>
      </c>
      <c r="K283" s="75">
        <f t="shared" si="29"/>
        <v>0</v>
      </c>
    </row>
    <row r="284" spans="1:12" x14ac:dyDescent="0.35">
      <c r="A284" s="99" t="s">
        <v>485</v>
      </c>
      <c r="B284" s="76">
        <v>3</v>
      </c>
      <c r="C284" s="72">
        <v>32.4</v>
      </c>
      <c r="D284" s="73">
        <f t="shared" si="30"/>
        <v>5</v>
      </c>
      <c r="E284" s="73" t="s">
        <v>159</v>
      </c>
      <c r="F284" s="73">
        <v>404</v>
      </c>
      <c r="G284" s="74" t="s">
        <v>159</v>
      </c>
      <c r="H284" s="73" t="str">
        <f t="shared" si="28"/>
        <v>NA</v>
      </c>
      <c r="I284" s="48" t="s">
        <v>202</v>
      </c>
      <c r="K284" s="75">
        <f t="shared" si="29"/>
        <v>0</v>
      </c>
    </row>
    <row r="285" spans="1:12" x14ac:dyDescent="0.35">
      <c r="A285" s="99" t="s">
        <v>486</v>
      </c>
      <c r="B285" s="76">
        <v>3</v>
      </c>
      <c r="C285" s="107">
        <v>5.2999999999999998E-4</v>
      </c>
      <c r="D285" s="73">
        <f t="shared" si="30"/>
        <v>1</v>
      </c>
      <c r="E285" s="73">
        <v>0.30599999999999999</v>
      </c>
      <c r="F285" s="73">
        <v>0.05</v>
      </c>
      <c r="G285" s="74">
        <f t="shared" si="31"/>
        <v>6.1199999999999992</v>
      </c>
      <c r="H285" s="73">
        <f t="shared" si="28"/>
        <v>5</v>
      </c>
      <c r="I285" s="48" t="s">
        <v>202</v>
      </c>
      <c r="K285" s="75">
        <f t="shared" si="29"/>
        <v>0</v>
      </c>
    </row>
    <row r="286" spans="1:12" x14ac:dyDescent="0.35">
      <c r="A286" s="99" t="s">
        <v>487</v>
      </c>
      <c r="B286" s="76">
        <v>3</v>
      </c>
      <c r="C286" s="72">
        <v>4.5999999999999996</v>
      </c>
      <c r="D286" s="73">
        <f t="shared" si="30"/>
        <v>4</v>
      </c>
      <c r="E286" s="73">
        <v>200</v>
      </c>
      <c r="F286" s="73">
        <v>1640</v>
      </c>
      <c r="G286" s="74">
        <f t="shared" si="31"/>
        <v>0.12195121951219512</v>
      </c>
      <c r="H286" s="73">
        <f t="shared" si="28"/>
        <v>2</v>
      </c>
      <c r="I286" s="48" t="s">
        <v>202</v>
      </c>
      <c r="J286" s="48">
        <v>6.09</v>
      </c>
      <c r="K286" s="75">
        <f t="shared" si="29"/>
        <v>45.678756476685777</v>
      </c>
      <c r="L286" s="48">
        <v>100.202</v>
      </c>
    </row>
    <row r="287" spans="1:12" x14ac:dyDescent="0.35">
      <c r="A287" s="99" t="s">
        <v>488</v>
      </c>
      <c r="B287" s="76">
        <v>3</v>
      </c>
      <c r="C287" s="72">
        <v>9.9999999999999995E-7</v>
      </c>
      <c r="D287" s="73">
        <f t="shared" si="30"/>
        <v>1</v>
      </c>
      <c r="E287" s="73" t="s">
        <v>159</v>
      </c>
      <c r="F287" s="73">
        <v>2.5000000000000001E-2</v>
      </c>
      <c r="G287" s="74" t="s">
        <v>159</v>
      </c>
      <c r="H287" s="73" t="str">
        <f t="shared" si="28"/>
        <v>NA</v>
      </c>
      <c r="I287" s="48" t="s">
        <v>202</v>
      </c>
      <c r="J287" s="48">
        <v>11.3</v>
      </c>
      <c r="K287" s="75">
        <f t="shared" si="29"/>
        <v>84.756970145574613</v>
      </c>
      <c r="L287" s="48">
        <v>186.054</v>
      </c>
    </row>
    <row r="288" spans="1:12" x14ac:dyDescent="0.35">
      <c r="A288" s="99" t="s">
        <v>489</v>
      </c>
      <c r="B288" s="76">
        <v>3</v>
      </c>
      <c r="C288" s="72">
        <v>0.02</v>
      </c>
      <c r="D288" s="73">
        <f t="shared" si="30"/>
        <v>2</v>
      </c>
      <c r="E288" s="73">
        <v>12</v>
      </c>
      <c r="F288" s="73">
        <v>0.21</v>
      </c>
      <c r="G288" s="74">
        <f t="shared" si="31"/>
        <v>57.142857142857146</v>
      </c>
      <c r="H288" s="73">
        <f t="shared" si="28"/>
        <v>5</v>
      </c>
      <c r="I288" s="48" t="s">
        <v>202</v>
      </c>
      <c r="K288" s="75">
        <f t="shared" si="29"/>
        <v>0</v>
      </c>
    </row>
    <row r="289" spans="1:12" x14ac:dyDescent="0.35">
      <c r="A289" s="99" t="s">
        <v>490</v>
      </c>
      <c r="B289" s="76">
        <v>3</v>
      </c>
      <c r="C289" s="72">
        <v>1.0699999999999999E-2</v>
      </c>
      <c r="D289" s="73">
        <f t="shared" si="30"/>
        <v>1</v>
      </c>
      <c r="E289" s="73">
        <v>1.5</v>
      </c>
      <c r="F289" s="73">
        <v>0.11</v>
      </c>
      <c r="G289" s="74">
        <f t="shared" si="31"/>
        <v>13.636363636363637</v>
      </c>
      <c r="H289" s="73">
        <f t="shared" si="28"/>
        <v>5</v>
      </c>
      <c r="I289" s="48" t="s">
        <v>202</v>
      </c>
      <c r="K289" s="75">
        <f t="shared" si="29"/>
        <v>0</v>
      </c>
    </row>
    <row r="290" spans="1:12" x14ac:dyDescent="0.35">
      <c r="A290" s="99" t="s">
        <v>491</v>
      </c>
      <c r="B290" s="76">
        <v>3</v>
      </c>
      <c r="C290" s="72">
        <v>5.2999999999999999E-2</v>
      </c>
      <c r="D290" s="73">
        <f t="shared" si="30"/>
        <v>2</v>
      </c>
      <c r="E290" s="73" t="s">
        <v>159</v>
      </c>
      <c r="F290" s="73">
        <v>9.6999999999999993</v>
      </c>
      <c r="G290" s="74" t="s">
        <v>159</v>
      </c>
      <c r="H290" s="73" t="str">
        <f t="shared" si="28"/>
        <v>NA</v>
      </c>
      <c r="I290" s="48" t="s">
        <v>202</v>
      </c>
      <c r="K290" s="75">
        <f t="shared" si="29"/>
        <v>0</v>
      </c>
    </row>
    <row r="291" spans="1:12" x14ac:dyDescent="0.35">
      <c r="A291" s="99" t="s">
        <v>492</v>
      </c>
      <c r="B291" s="76">
        <v>3</v>
      </c>
      <c r="C291" s="72">
        <v>1.0000000000000001E-5</v>
      </c>
      <c r="D291" s="73">
        <f t="shared" si="30"/>
        <v>1</v>
      </c>
      <c r="E291" s="73" t="s">
        <v>159</v>
      </c>
      <c r="F291" s="73">
        <v>0.2</v>
      </c>
      <c r="G291" s="74" t="s">
        <v>159</v>
      </c>
      <c r="H291" s="73" t="str">
        <f t="shared" si="28"/>
        <v>NA</v>
      </c>
      <c r="I291" s="48" t="s">
        <v>202</v>
      </c>
      <c r="K291" s="75">
        <f t="shared" si="29"/>
        <v>0</v>
      </c>
    </row>
    <row r="292" spans="1:12" x14ac:dyDescent="0.35">
      <c r="A292" s="99" t="s">
        <v>493</v>
      </c>
      <c r="B292" s="76">
        <v>3</v>
      </c>
      <c r="C292" s="77" t="s">
        <v>159</v>
      </c>
      <c r="D292" s="73" t="str">
        <f t="shared" si="30"/>
        <v>NA</v>
      </c>
      <c r="E292" s="73" t="s">
        <v>159</v>
      </c>
      <c r="F292" s="73">
        <v>0.68</v>
      </c>
      <c r="G292" s="74" t="s">
        <v>159</v>
      </c>
      <c r="H292" s="73" t="str">
        <f t="shared" si="28"/>
        <v>NA</v>
      </c>
      <c r="I292" s="48" t="s">
        <v>202</v>
      </c>
      <c r="K292" s="75">
        <f t="shared" si="29"/>
        <v>0</v>
      </c>
    </row>
    <row r="293" spans="1:12" x14ac:dyDescent="0.35">
      <c r="A293" s="99" t="s">
        <v>494</v>
      </c>
      <c r="B293" s="76">
        <v>3</v>
      </c>
      <c r="C293" s="107">
        <v>7.0000000000000001E-3</v>
      </c>
      <c r="D293" s="73">
        <f t="shared" si="30"/>
        <v>1</v>
      </c>
      <c r="E293" s="73" t="s">
        <v>159</v>
      </c>
      <c r="F293" s="73">
        <v>3.4000000000000002E-2</v>
      </c>
      <c r="G293" s="74" t="s">
        <v>159</v>
      </c>
      <c r="H293" s="73" t="str">
        <f t="shared" si="28"/>
        <v>NA</v>
      </c>
      <c r="I293" s="48" t="s">
        <v>202</v>
      </c>
      <c r="K293" s="75">
        <f t="shared" si="29"/>
        <v>0</v>
      </c>
    </row>
    <row r="294" spans="1:12" x14ac:dyDescent="0.35">
      <c r="A294" s="99" t="s">
        <v>495</v>
      </c>
      <c r="B294" s="76">
        <v>3</v>
      </c>
      <c r="C294" s="77" t="s">
        <v>159</v>
      </c>
      <c r="D294" s="73" t="str">
        <f t="shared" si="30"/>
        <v>NA</v>
      </c>
      <c r="E294" s="73" t="s">
        <v>159</v>
      </c>
      <c r="F294" s="73">
        <v>2.2999999999999998</v>
      </c>
      <c r="G294" s="74" t="s">
        <v>159</v>
      </c>
      <c r="H294" s="73" t="str">
        <f t="shared" si="28"/>
        <v>NA</v>
      </c>
      <c r="I294" s="48" t="s">
        <v>202</v>
      </c>
      <c r="K294" s="75">
        <f t="shared" si="29"/>
        <v>0</v>
      </c>
    </row>
    <row r="295" spans="1:12" x14ac:dyDescent="0.35">
      <c r="A295" s="99" t="s">
        <v>496</v>
      </c>
      <c r="B295" s="76">
        <v>4</v>
      </c>
      <c r="C295" s="72">
        <v>17</v>
      </c>
      <c r="D295" s="73">
        <f t="shared" si="30"/>
        <v>5</v>
      </c>
      <c r="E295" s="73" t="s">
        <v>159</v>
      </c>
      <c r="F295" s="73">
        <v>176</v>
      </c>
      <c r="G295" s="74" t="s">
        <v>159</v>
      </c>
      <c r="H295" s="73" t="str">
        <f t="shared" si="28"/>
        <v>NA</v>
      </c>
      <c r="I295" s="48" t="s">
        <v>202</v>
      </c>
      <c r="J295" s="48">
        <v>20.2</v>
      </c>
      <c r="K295" s="75">
        <f t="shared" si="29"/>
        <v>151.51245990624841</v>
      </c>
      <c r="L295" s="48">
        <v>86.174999999999997</v>
      </c>
    </row>
    <row r="296" spans="1:12" x14ac:dyDescent="0.35">
      <c r="A296" s="99" t="s">
        <v>497</v>
      </c>
      <c r="B296" s="76">
        <v>4</v>
      </c>
      <c r="C296" s="72">
        <v>17</v>
      </c>
      <c r="D296" s="73">
        <f t="shared" si="30"/>
        <v>5</v>
      </c>
      <c r="E296" s="73" t="s">
        <v>159</v>
      </c>
      <c r="F296" s="73">
        <v>1760</v>
      </c>
      <c r="G296" s="74" t="s">
        <v>159</v>
      </c>
      <c r="H296" s="73" t="str">
        <f t="shared" si="28"/>
        <v>NA</v>
      </c>
      <c r="I296" s="48" t="s">
        <v>202</v>
      </c>
      <c r="J296" s="48">
        <v>20.2</v>
      </c>
      <c r="K296" s="75">
        <f t="shared" si="29"/>
        <v>151.51245990624841</v>
      </c>
      <c r="L296" s="48">
        <v>86.174999999999997</v>
      </c>
    </row>
    <row r="297" spans="1:12" x14ac:dyDescent="0.35">
      <c r="A297" s="99" t="s">
        <v>498</v>
      </c>
      <c r="B297" s="76">
        <v>2</v>
      </c>
      <c r="C297" s="72">
        <v>0.4</v>
      </c>
      <c r="D297" s="73">
        <f t="shared" si="30"/>
        <v>3</v>
      </c>
      <c r="E297" s="73">
        <v>1.2E-2</v>
      </c>
      <c r="F297" s="73">
        <v>295</v>
      </c>
      <c r="G297" s="74">
        <f t="shared" si="31"/>
        <v>4.0677966101694917E-5</v>
      </c>
      <c r="H297" s="73">
        <f t="shared" si="28"/>
        <v>1</v>
      </c>
      <c r="I297" s="48" t="s">
        <v>202</v>
      </c>
      <c r="J297" s="48">
        <v>0.185</v>
      </c>
      <c r="K297" s="75">
        <f t="shared" si="29"/>
        <v>1.3876141130027699</v>
      </c>
      <c r="L297" s="48">
        <v>144.21199999999999</v>
      </c>
    </row>
    <row r="298" spans="1:12" x14ac:dyDescent="0.35">
      <c r="A298" s="99" t="s">
        <v>499</v>
      </c>
      <c r="B298" s="76">
        <v>2</v>
      </c>
      <c r="C298" s="72">
        <v>6.7000000000000002E-3</v>
      </c>
      <c r="D298" s="73">
        <f t="shared" si="30"/>
        <v>1</v>
      </c>
      <c r="E298" s="73">
        <v>250</v>
      </c>
      <c r="F298" s="73">
        <v>40.299999999999997</v>
      </c>
      <c r="G298" s="74">
        <f t="shared" si="31"/>
        <v>6.2034739454094296</v>
      </c>
      <c r="H298" s="73">
        <f t="shared" si="28"/>
        <v>5</v>
      </c>
      <c r="I298" s="48" t="s">
        <v>202</v>
      </c>
      <c r="J298" s="48">
        <v>0.01</v>
      </c>
      <c r="K298" s="75">
        <f t="shared" si="29"/>
        <v>7.5006168270420004E-2</v>
      </c>
      <c r="L298" s="48">
        <v>118.17400000000001</v>
      </c>
    </row>
    <row r="299" spans="1:12" x14ac:dyDescent="0.35">
      <c r="A299" s="99" t="s">
        <v>500</v>
      </c>
      <c r="B299" s="76">
        <v>3</v>
      </c>
      <c r="C299" s="72">
        <v>1.4</v>
      </c>
      <c r="D299" s="73">
        <f t="shared" si="30"/>
        <v>4</v>
      </c>
      <c r="E299" s="73">
        <v>3</v>
      </c>
      <c r="F299" s="73">
        <v>0.13</v>
      </c>
      <c r="G299" s="74">
        <f t="shared" si="31"/>
        <v>23.076923076923077</v>
      </c>
      <c r="H299" s="73">
        <f t="shared" si="28"/>
        <v>5</v>
      </c>
      <c r="I299" s="48" t="s">
        <v>202</v>
      </c>
      <c r="J299" s="48">
        <v>1.91</v>
      </c>
      <c r="K299" s="75">
        <f t="shared" si="29"/>
        <v>14.326178139650219</v>
      </c>
      <c r="L299" s="48">
        <v>32.045000000000002</v>
      </c>
    </row>
    <row r="300" spans="1:12" x14ac:dyDescent="0.35">
      <c r="A300" s="99" t="s">
        <v>501</v>
      </c>
      <c r="B300" s="76">
        <v>3</v>
      </c>
      <c r="C300" s="107">
        <v>1.2999999999999999E-2</v>
      </c>
      <c r="D300" s="73">
        <f t="shared" si="30"/>
        <v>2</v>
      </c>
      <c r="E300" s="73" t="s">
        <v>159</v>
      </c>
      <c r="F300" s="73">
        <v>4.9000000000000004</v>
      </c>
      <c r="G300" s="74" t="s">
        <v>159</v>
      </c>
      <c r="H300" s="73" t="str">
        <f t="shared" si="28"/>
        <v>NA</v>
      </c>
      <c r="I300" s="48" t="s">
        <v>202</v>
      </c>
      <c r="K300" s="75">
        <f t="shared" si="29"/>
        <v>0</v>
      </c>
    </row>
    <row r="301" spans="1:12" x14ac:dyDescent="0.35">
      <c r="A301" s="99" t="s">
        <v>502</v>
      </c>
      <c r="B301" s="76">
        <v>3</v>
      </c>
      <c r="C301" s="72">
        <v>2445</v>
      </c>
      <c r="D301" s="73">
        <f t="shared" si="30"/>
        <v>5</v>
      </c>
      <c r="E301" s="73">
        <v>7</v>
      </c>
      <c r="F301" s="73">
        <v>3.3</v>
      </c>
      <c r="G301" s="74">
        <f t="shared" si="31"/>
        <v>2.1212121212121211</v>
      </c>
      <c r="H301" s="73">
        <f t="shared" si="28"/>
        <v>5</v>
      </c>
      <c r="I301" s="48" t="s">
        <v>202</v>
      </c>
      <c r="K301" s="75">
        <f t="shared" si="29"/>
        <v>0</v>
      </c>
    </row>
    <row r="302" spans="1:12" x14ac:dyDescent="0.35">
      <c r="A302" s="99" t="s">
        <v>503</v>
      </c>
      <c r="B302" s="76">
        <v>3</v>
      </c>
      <c r="C302" s="77" t="s">
        <v>159</v>
      </c>
      <c r="D302" s="73" t="str">
        <f t="shared" si="30"/>
        <v>NA</v>
      </c>
      <c r="E302" s="74" t="s">
        <v>159</v>
      </c>
      <c r="F302" s="73">
        <v>2.5</v>
      </c>
      <c r="G302" s="74" t="s">
        <v>159</v>
      </c>
      <c r="H302" s="73" t="str">
        <f t="shared" si="28"/>
        <v>NA</v>
      </c>
      <c r="I302" s="48" t="s">
        <v>202</v>
      </c>
      <c r="K302" s="75">
        <f t="shared" si="29"/>
        <v>0</v>
      </c>
    </row>
    <row r="303" spans="1:12" x14ac:dyDescent="0.35">
      <c r="A303" s="99" t="s">
        <v>504</v>
      </c>
      <c r="B303" s="76">
        <v>4</v>
      </c>
      <c r="C303" s="77" t="s">
        <v>159</v>
      </c>
      <c r="D303" s="73" t="str">
        <f t="shared" si="30"/>
        <v>NA</v>
      </c>
      <c r="E303" s="73">
        <v>0.9</v>
      </c>
      <c r="F303" s="73">
        <v>1.67</v>
      </c>
      <c r="G303" s="74">
        <f t="shared" si="31"/>
        <v>0.53892215568862278</v>
      </c>
      <c r="H303" s="73">
        <f t="shared" si="28"/>
        <v>3</v>
      </c>
      <c r="I303" s="48" t="s">
        <v>202</v>
      </c>
      <c r="J303" s="48">
        <v>98.8</v>
      </c>
      <c r="K303" s="75">
        <f t="shared" si="29"/>
        <v>741.06094251174954</v>
      </c>
      <c r="L303" s="48">
        <v>27.026</v>
      </c>
    </row>
    <row r="304" spans="1:12" x14ac:dyDescent="0.35">
      <c r="A304" s="99" t="s">
        <v>505</v>
      </c>
      <c r="B304" s="76">
        <v>4</v>
      </c>
      <c r="C304" s="77">
        <v>104.3914144737</v>
      </c>
      <c r="D304" s="73">
        <f t="shared" si="30"/>
        <v>5</v>
      </c>
      <c r="E304" s="74" t="s">
        <v>159</v>
      </c>
      <c r="F304" s="73">
        <v>0.86699999999999999</v>
      </c>
      <c r="G304" s="74" t="s">
        <v>159</v>
      </c>
      <c r="H304" s="73" t="str">
        <f t="shared" si="28"/>
        <v>NA</v>
      </c>
      <c r="I304" s="48" t="s">
        <v>202</v>
      </c>
      <c r="K304" s="75">
        <f t="shared" si="29"/>
        <v>0</v>
      </c>
    </row>
    <row r="305" spans="1:12" x14ac:dyDescent="0.35">
      <c r="A305" s="99" t="s">
        <v>506</v>
      </c>
      <c r="B305" s="76">
        <v>3</v>
      </c>
      <c r="C305" s="72">
        <v>0.2</v>
      </c>
      <c r="D305" s="73">
        <f t="shared" si="30"/>
        <v>3</v>
      </c>
      <c r="E305" s="73" t="s">
        <v>159</v>
      </c>
      <c r="F305" s="73">
        <v>1.4</v>
      </c>
      <c r="G305" s="74" t="s">
        <v>159</v>
      </c>
      <c r="H305" s="73" t="str">
        <f t="shared" si="28"/>
        <v>NA</v>
      </c>
      <c r="I305" s="48" t="s">
        <v>202</v>
      </c>
      <c r="J305" s="48">
        <v>0.26</v>
      </c>
      <c r="K305" s="75">
        <f t="shared" si="29"/>
        <v>1.9501603750309202</v>
      </c>
      <c r="L305" s="48">
        <v>34.015000000000001</v>
      </c>
    </row>
    <row r="306" spans="1:12" x14ac:dyDescent="0.35">
      <c r="A306" s="99" t="s">
        <v>507</v>
      </c>
      <c r="B306" s="76">
        <v>3</v>
      </c>
      <c r="C306" s="72">
        <v>878</v>
      </c>
      <c r="D306" s="73">
        <f t="shared" si="30"/>
        <v>5</v>
      </c>
      <c r="E306" s="73">
        <v>1.6000000000000001E-3</v>
      </c>
      <c r="F306" s="73">
        <v>0.16</v>
      </c>
      <c r="G306" s="74">
        <f t="shared" si="31"/>
        <v>0.01</v>
      </c>
      <c r="H306" s="73">
        <f t="shared" si="28"/>
        <v>1</v>
      </c>
      <c r="I306" s="48" t="s">
        <v>202</v>
      </c>
      <c r="K306" s="75">
        <f t="shared" si="29"/>
        <v>0</v>
      </c>
    </row>
    <row r="307" spans="1:12" x14ac:dyDescent="0.35">
      <c r="A307" s="99" t="s">
        <v>508</v>
      </c>
      <c r="B307" s="76">
        <v>3</v>
      </c>
      <c r="C307" s="77">
        <v>1783.32</v>
      </c>
      <c r="D307" s="73">
        <f t="shared" si="30"/>
        <v>5</v>
      </c>
      <c r="E307" s="73">
        <v>6.9999999999999999E-4</v>
      </c>
      <c r="F307" s="73">
        <v>14</v>
      </c>
      <c r="G307" s="74">
        <f t="shared" si="31"/>
        <v>5.0000000000000002E-5</v>
      </c>
      <c r="H307" s="73">
        <f t="shared" si="28"/>
        <v>1</v>
      </c>
      <c r="I307" s="48" t="s">
        <v>202</v>
      </c>
      <c r="K307" s="75">
        <f t="shared" si="29"/>
        <v>0</v>
      </c>
    </row>
    <row r="308" spans="1:12" x14ac:dyDescent="0.35">
      <c r="A308" s="99" t="s">
        <v>509</v>
      </c>
      <c r="B308" s="76">
        <v>3</v>
      </c>
      <c r="C308" s="72">
        <v>1.2E-4</v>
      </c>
      <c r="D308" s="73">
        <f t="shared" si="30"/>
        <v>1</v>
      </c>
      <c r="E308" s="73" t="s">
        <v>159</v>
      </c>
      <c r="F308" s="73">
        <v>2</v>
      </c>
      <c r="G308" s="74" t="s">
        <v>159</v>
      </c>
      <c r="H308" s="73" t="str">
        <f t="shared" si="28"/>
        <v>NA</v>
      </c>
      <c r="I308" s="48" t="s">
        <v>202</v>
      </c>
      <c r="K308" s="75">
        <f t="shared" si="29"/>
        <v>0</v>
      </c>
    </row>
    <row r="309" spans="1:12" x14ac:dyDescent="0.35">
      <c r="A309" s="99" t="s">
        <v>510</v>
      </c>
      <c r="B309" s="76">
        <v>2</v>
      </c>
      <c r="C309" s="72">
        <v>5.0000000000000001E-3</v>
      </c>
      <c r="D309" s="73">
        <f t="shared" si="30"/>
        <v>1</v>
      </c>
      <c r="E309" s="73" t="s">
        <v>159</v>
      </c>
      <c r="F309" s="73">
        <v>2.8</v>
      </c>
      <c r="G309" s="74" t="s">
        <v>159</v>
      </c>
      <c r="H309" s="73" t="str">
        <f t="shared" si="28"/>
        <v>NA</v>
      </c>
      <c r="I309" s="48" t="s">
        <v>202</v>
      </c>
      <c r="K309" s="75">
        <f t="shared" si="29"/>
        <v>0</v>
      </c>
    </row>
    <row r="310" spans="1:12" x14ac:dyDescent="0.35">
      <c r="A310" s="99" t="s">
        <v>511</v>
      </c>
      <c r="B310" s="76">
        <v>2</v>
      </c>
      <c r="C310" s="77" t="s">
        <v>159</v>
      </c>
      <c r="D310" s="73" t="str">
        <f t="shared" si="30"/>
        <v>NA</v>
      </c>
      <c r="E310" s="73" t="s">
        <v>159</v>
      </c>
      <c r="F310" s="73">
        <v>48</v>
      </c>
      <c r="G310" s="74" t="s">
        <v>159</v>
      </c>
      <c r="H310" s="73" t="str">
        <f t="shared" si="28"/>
        <v>NA</v>
      </c>
      <c r="I310" s="48" t="s">
        <v>202</v>
      </c>
      <c r="J310" s="48">
        <v>0.22</v>
      </c>
      <c r="K310" s="75">
        <f t="shared" si="29"/>
        <v>1.65013570194924</v>
      </c>
      <c r="L310" s="48">
        <v>116.16</v>
      </c>
    </row>
    <row r="311" spans="1:12" x14ac:dyDescent="0.35">
      <c r="A311" s="99" t="s">
        <v>512</v>
      </c>
      <c r="B311" s="76">
        <v>3</v>
      </c>
      <c r="C311" s="77" t="s">
        <v>159</v>
      </c>
      <c r="D311" s="73" t="str">
        <f t="shared" si="30"/>
        <v>NA</v>
      </c>
      <c r="E311" s="73" t="s">
        <v>159</v>
      </c>
      <c r="F311" s="73">
        <v>0.1</v>
      </c>
      <c r="G311" s="74" t="s">
        <v>159</v>
      </c>
      <c r="H311" s="73" t="str">
        <f t="shared" si="28"/>
        <v>NA</v>
      </c>
      <c r="I311" s="48" t="s">
        <v>202</v>
      </c>
      <c r="K311" s="75">
        <f t="shared" si="29"/>
        <v>0</v>
      </c>
    </row>
    <row r="312" spans="1:12" x14ac:dyDescent="0.35">
      <c r="A312" s="99" t="s">
        <v>513</v>
      </c>
      <c r="B312" s="76">
        <v>3</v>
      </c>
      <c r="C312" s="107">
        <v>0.04</v>
      </c>
      <c r="D312" s="73">
        <f t="shared" si="30"/>
        <v>2</v>
      </c>
      <c r="E312" s="73">
        <v>9</v>
      </c>
      <c r="F312" s="73">
        <v>0.33300000000000002</v>
      </c>
      <c r="G312" s="74">
        <f t="shared" si="31"/>
        <v>27.027027027027025</v>
      </c>
      <c r="H312" s="73">
        <f t="shared" si="28"/>
        <v>5</v>
      </c>
      <c r="I312" s="48" t="s">
        <v>202</v>
      </c>
      <c r="K312" s="75">
        <f t="shared" si="29"/>
        <v>0</v>
      </c>
    </row>
    <row r="313" spans="1:12" x14ac:dyDescent="0.35">
      <c r="A313" s="99" t="s">
        <v>514</v>
      </c>
      <c r="B313" s="76">
        <v>3</v>
      </c>
      <c r="C313" s="77" t="s">
        <v>159</v>
      </c>
      <c r="D313" s="73" t="str">
        <f t="shared" si="30"/>
        <v>NA</v>
      </c>
      <c r="E313" s="73">
        <v>6.1999999999999998E-3</v>
      </c>
      <c r="F313" s="73">
        <v>10</v>
      </c>
      <c r="G313" s="74">
        <f t="shared" si="31"/>
        <v>6.2E-4</v>
      </c>
      <c r="H313" s="73">
        <f t="shared" si="28"/>
        <v>1</v>
      </c>
      <c r="I313" s="48" t="s">
        <v>202</v>
      </c>
      <c r="K313" s="75">
        <f t="shared" si="29"/>
        <v>0</v>
      </c>
    </row>
    <row r="314" spans="1:12" x14ac:dyDescent="0.35">
      <c r="A314" s="99" t="s">
        <v>515</v>
      </c>
      <c r="B314" s="76">
        <v>3</v>
      </c>
      <c r="C314" s="77" t="s">
        <v>159</v>
      </c>
      <c r="D314" s="73" t="str">
        <f t="shared" si="30"/>
        <v>NA</v>
      </c>
      <c r="E314" s="74" t="s">
        <v>159</v>
      </c>
      <c r="F314" s="73">
        <v>5</v>
      </c>
      <c r="G314" s="74" t="s">
        <v>159</v>
      </c>
      <c r="H314" s="73" t="str">
        <f t="shared" si="28"/>
        <v>NA</v>
      </c>
      <c r="I314" s="48" t="s">
        <v>202</v>
      </c>
      <c r="K314" s="75">
        <f t="shared" si="29"/>
        <v>0</v>
      </c>
    </row>
    <row r="315" spans="1:12" x14ac:dyDescent="0.35">
      <c r="A315" s="99" t="s">
        <v>516</v>
      </c>
      <c r="B315" s="76">
        <v>3</v>
      </c>
      <c r="C315" s="72">
        <v>0</v>
      </c>
      <c r="D315" s="73">
        <f t="shared" si="30"/>
        <v>1</v>
      </c>
      <c r="E315" s="73" t="s">
        <v>159</v>
      </c>
      <c r="F315" s="73">
        <v>0.23</v>
      </c>
      <c r="G315" s="74" t="s">
        <v>159</v>
      </c>
      <c r="H315" s="73" t="str">
        <f t="shared" si="28"/>
        <v>NA</v>
      </c>
      <c r="I315" s="48" t="s">
        <v>202</v>
      </c>
      <c r="J315" s="48">
        <v>4</v>
      </c>
      <c r="K315" s="75">
        <f t="shared" si="29"/>
        <v>30.002467308168001</v>
      </c>
      <c r="L315" s="48">
        <v>195.89599999999999</v>
      </c>
    </row>
    <row r="316" spans="1:12" x14ac:dyDescent="0.35">
      <c r="A316" s="99" t="s">
        <v>517</v>
      </c>
      <c r="B316" s="76">
        <v>2</v>
      </c>
      <c r="C316" s="72">
        <v>0.53</v>
      </c>
      <c r="D316" s="73">
        <f t="shared" si="30"/>
        <v>3</v>
      </c>
      <c r="E316" s="74" t="s">
        <v>159</v>
      </c>
      <c r="F316" s="73">
        <v>1</v>
      </c>
      <c r="G316" s="74" t="s">
        <v>159</v>
      </c>
      <c r="H316" s="73" t="str">
        <f t="shared" si="28"/>
        <v>NA</v>
      </c>
      <c r="I316" s="48" t="s">
        <v>202</v>
      </c>
      <c r="K316" s="75">
        <f t="shared" si="29"/>
        <v>0</v>
      </c>
    </row>
    <row r="317" spans="1:12" x14ac:dyDescent="0.35">
      <c r="A317" s="99" t="s">
        <v>518</v>
      </c>
      <c r="B317" s="76">
        <v>2</v>
      </c>
      <c r="C317" s="72">
        <v>1.73</v>
      </c>
      <c r="D317" s="73">
        <f t="shared" si="30"/>
        <v>4</v>
      </c>
      <c r="E317" s="73" t="s">
        <v>159</v>
      </c>
      <c r="F317" s="73">
        <v>532</v>
      </c>
      <c r="G317" s="74" t="s">
        <v>159</v>
      </c>
      <c r="H317" s="73" t="str">
        <f t="shared" si="28"/>
        <v>NA</v>
      </c>
      <c r="I317" s="48" t="s">
        <v>202</v>
      </c>
      <c r="K317" s="75">
        <f t="shared" si="29"/>
        <v>0</v>
      </c>
    </row>
    <row r="318" spans="1:12" x14ac:dyDescent="0.35">
      <c r="A318" s="99" t="s">
        <v>519</v>
      </c>
      <c r="B318" s="76">
        <v>2</v>
      </c>
      <c r="C318" s="72">
        <v>0.4</v>
      </c>
      <c r="D318" s="73">
        <f t="shared" si="30"/>
        <v>3</v>
      </c>
      <c r="E318" s="73">
        <v>36</v>
      </c>
      <c r="F318" s="73">
        <v>361</v>
      </c>
      <c r="G318" s="74">
        <f t="shared" si="31"/>
        <v>9.9722991689750698E-2</v>
      </c>
      <c r="H318" s="73">
        <f t="shared" si="28"/>
        <v>1</v>
      </c>
      <c r="I318" s="48" t="s">
        <v>202</v>
      </c>
      <c r="K318" s="75">
        <f t="shared" si="29"/>
        <v>0</v>
      </c>
    </row>
    <row r="319" spans="1:12" x14ac:dyDescent="0.35">
      <c r="A319" s="99" t="s">
        <v>520</v>
      </c>
      <c r="B319" s="76">
        <v>2</v>
      </c>
      <c r="C319" s="72">
        <v>1.73</v>
      </c>
      <c r="D319" s="73">
        <f t="shared" si="30"/>
        <v>4</v>
      </c>
      <c r="E319" s="74" t="s">
        <v>159</v>
      </c>
      <c r="F319" s="73">
        <v>713</v>
      </c>
      <c r="G319" s="74" t="s">
        <v>159</v>
      </c>
      <c r="H319" s="73" t="str">
        <f t="shared" si="28"/>
        <v>NA</v>
      </c>
      <c r="I319" s="48" t="s">
        <v>202</v>
      </c>
      <c r="J319" s="48">
        <v>2.39</v>
      </c>
      <c r="K319" s="75">
        <f t="shared" si="29"/>
        <v>17.926474216630382</v>
      </c>
      <c r="L319" s="48">
        <v>116.158</v>
      </c>
    </row>
    <row r="320" spans="1:12" x14ac:dyDescent="0.35">
      <c r="A320" s="99" t="s">
        <v>521</v>
      </c>
      <c r="B320" s="76">
        <v>2</v>
      </c>
      <c r="C320" s="72">
        <v>1.2</v>
      </c>
      <c r="D320" s="73">
        <f t="shared" si="30"/>
        <v>3</v>
      </c>
      <c r="E320" s="74" t="s">
        <v>159</v>
      </c>
      <c r="F320" s="73">
        <v>152</v>
      </c>
      <c r="G320" s="74" t="s">
        <v>159</v>
      </c>
      <c r="H320" s="73" t="str">
        <f t="shared" si="28"/>
        <v>NA</v>
      </c>
      <c r="I320" s="48" t="s">
        <v>202</v>
      </c>
      <c r="J320" s="48">
        <v>1.39</v>
      </c>
      <c r="K320" s="75">
        <f t="shared" si="29"/>
        <v>10.42585738958838</v>
      </c>
      <c r="L320" s="48">
        <v>74.120999999999995</v>
      </c>
    </row>
    <row r="321" spans="1:12" x14ac:dyDescent="0.35">
      <c r="A321" s="99" t="s">
        <v>522</v>
      </c>
      <c r="B321" s="76">
        <v>2</v>
      </c>
      <c r="C321" s="72">
        <v>0.05</v>
      </c>
      <c r="D321" s="73">
        <f t="shared" si="30"/>
        <v>2</v>
      </c>
      <c r="E321" s="73" t="s">
        <v>159</v>
      </c>
      <c r="F321" s="73">
        <v>266</v>
      </c>
      <c r="G321" s="74" t="s">
        <v>159</v>
      </c>
      <c r="H321" s="73" t="str">
        <f t="shared" si="28"/>
        <v>NA</v>
      </c>
      <c r="I321" s="48" t="s">
        <v>202</v>
      </c>
      <c r="K321" s="75">
        <f t="shared" si="29"/>
        <v>0</v>
      </c>
    </row>
    <row r="322" spans="1:12" x14ac:dyDescent="0.35">
      <c r="A322" s="99" t="s">
        <v>523</v>
      </c>
      <c r="B322" s="76">
        <v>3</v>
      </c>
      <c r="C322" s="72">
        <v>0.04</v>
      </c>
      <c r="D322" s="73">
        <f t="shared" si="30"/>
        <v>2</v>
      </c>
      <c r="E322" s="73">
        <v>1</v>
      </c>
      <c r="F322" s="73">
        <v>9.33</v>
      </c>
      <c r="G322" s="74">
        <f t="shared" si="31"/>
        <v>0.10718113612004287</v>
      </c>
      <c r="H322" s="73">
        <f t="shared" si="28"/>
        <v>2</v>
      </c>
      <c r="I322" s="48" t="s">
        <v>202</v>
      </c>
      <c r="J322" s="48">
        <v>0.06</v>
      </c>
      <c r="K322" s="75">
        <f t="shared" si="29"/>
        <v>0.45003700962251997</v>
      </c>
      <c r="L322" s="48">
        <v>138.20599999999999</v>
      </c>
    </row>
    <row r="323" spans="1:12" x14ac:dyDescent="0.35">
      <c r="A323" s="99" t="s">
        <v>524</v>
      </c>
      <c r="B323" s="76">
        <v>2</v>
      </c>
      <c r="C323" s="72">
        <v>4.0000000000000003E-5</v>
      </c>
      <c r="D323" s="73">
        <f t="shared" ref="D323:D386" si="32">IF(C323="NA", "NA", IF(C323&lt; 0.013,1,IF(C323&lt;=0.13,2,IF(C323&lt;=1.3,3,IF(C323&lt;=13,4,IF(C323&gt;13,5))))))</f>
        <v>1</v>
      </c>
      <c r="E323" s="73" t="s">
        <v>159</v>
      </c>
      <c r="F323" s="73">
        <v>4.4999999999999998E-2</v>
      </c>
      <c r="G323" s="74" t="s">
        <v>159</v>
      </c>
      <c r="H323" s="73" t="str">
        <f t="shared" ref="H323:H386" si="33">IF(G323="NA","NA",IF(G323&lt;0.1,1,IF(G323&lt;=0.5,2,IF(G323&lt;=1,3,IF(G323&lt;=2,4,IF(G323&gt;2,5))))))</f>
        <v>NA</v>
      </c>
      <c r="I323" s="48" t="s">
        <v>202</v>
      </c>
      <c r="K323" s="75">
        <f t="shared" ref="K323:K386" si="34">SUM(J323*7.500616827042)</f>
        <v>0</v>
      </c>
    </row>
    <row r="324" spans="1:12" x14ac:dyDescent="0.35">
      <c r="A324" s="99" t="s">
        <v>525</v>
      </c>
      <c r="B324" s="76">
        <v>3</v>
      </c>
      <c r="C324" s="72">
        <v>0.44</v>
      </c>
      <c r="D324" s="73">
        <f t="shared" si="32"/>
        <v>3</v>
      </c>
      <c r="E324" s="73" t="s">
        <v>159</v>
      </c>
      <c r="F324" s="73">
        <v>106</v>
      </c>
      <c r="G324" s="74" t="s">
        <v>159</v>
      </c>
      <c r="H324" s="73" t="str">
        <f t="shared" si="33"/>
        <v>NA</v>
      </c>
      <c r="I324" s="48" t="s">
        <v>202</v>
      </c>
      <c r="K324" s="75">
        <f t="shared" si="34"/>
        <v>0</v>
      </c>
    </row>
    <row r="325" spans="1:12" x14ac:dyDescent="0.35">
      <c r="A325" s="99" t="s">
        <v>526</v>
      </c>
      <c r="B325" s="76">
        <v>2</v>
      </c>
      <c r="C325" s="77">
        <v>5.5995394736839996</v>
      </c>
      <c r="D325" s="73">
        <f t="shared" si="32"/>
        <v>4</v>
      </c>
      <c r="E325" s="74">
        <v>19</v>
      </c>
      <c r="F325" s="73">
        <v>1040</v>
      </c>
      <c r="G325" s="74">
        <f t="shared" ref="G325:G385" si="35">(E325/F325)</f>
        <v>1.826923076923077E-2</v>
      </c>
      <c r="H325" s="73">
        <f t="shared" si="33"/>
        <v>1</v>
      </c>
      <c r="I325" s="48" t="s">
        <v>202</v>
      </c>
      <c r="J325" s="48">
        <v>7.88</v>
      </c>
      <c r="K325" s="75">
        <f t="shared" si="34"/>
        <v>59.104860597090962</v>
      </c>
      <c r="L325" s="48">
        <v>102.13200000000001</v>
      </c>
    </row>
    <row r="326" spans="1:12" x14ac:dyDescent="0.35">
      <c r="A326" s="99" t="s">
        <v>527</v>
      </c>
      <c r="B326" s="76">
        <v>2</v>
      </c>
      <c r="C326" s="72">
        <v>4.4000000000000004</v>
      </c>
      <c r="D326" s="73">
        <f t="shared" si="32"/>
        <v>4</v>
      </c>
      <c r="E326" s="73">
        <v>8</v>
      </c>
      <c r="F326" s="73">
        <v>983</v>
      </c>
      <c r="G326" s="74">
        <f t="shared" si="35"/>
        <v>8.1383519837232958E-3</v>
      </c>
      <c r="H326" s="73">
        <f t="shared" si="33"/>
        <v>1</v>
      </c>
      <c r="I326" s="48" t="s">
        <v>202</v>
      </c>
      <c r="J326" s="48">
        <v>6.02</v>
      </c>
      <c r="K326" s="75">
        <f t="shared" si="34"/>
        <v>45.153713298792837</v>
      </c>
      <c r="L326" s="48">
        <v>60.094999999999999</v>
      </c>
    </row>
    <row r="327" spans="1:12" x14ac:dyDescent="0.35">
      <c r="A327" s="99" t="s">
        <v>528</v>
      </c>
      <c r="B327" s="76">
        <v>2</v>
      </c>
      <c r="C327" s="72">
        <v>63.7</v>
      </c>
      <c r="D327" s="73">
        <f t="shared" si="32"/>
        <v>5</v>
      </c>
      <c r="E327" s="73">
        <v>0.504</v>
      </c>
      <c r="F327" s="73">
        <v>12</v>
      </c>
      <c r="G327" s="74">
        <f t="shared" si="35"/>
        <v>4.2000000000000003E-2</v>
      </c>
      <c r="H327" s="73">
        <f t="shared" si="33"/>
        <v>1</v>
      </c>
      <c r="I327" s="48" t="s">
        <v>202</v>
      </c>
      <c r="J327" s="48">
        <v>78</v>
      </c>
      <c r="K327" s="75">
        <f t="shared" si="34"/>
        <v>585.04811250927605</v>
      </c>
      <c r="L327" s="48">
        <v>59.11</v>
      </c>
    </row>
    <row r="328" spans="1:12" x14ac:dyDescent="0.35">
      <c r="A328" s="99" t="s">
        <v>529</v>
      </c>
      <c r="B328" s="76">
        <v>3</v>
      </c>
      <c r="C328" s="107">
        <v>3.9996710526320001E-3</v>
      </c>
      <c r="D328" s="73">
        <f t="shared" si="32"/>
        <v>1</v>
      </c>
      <c r="E328" s="73" t="s">
        <v>159</v>
      </c>
      <c r="F328" s="73">
        <v>11</v>
      </c>
      <c r="G328" s="74" t="s">
        <v>159</v>
      </c>
      <c r="H328" s="73" t="str">
        <f t="shared" si="33"/>
        <v>NA</v>
      </c>
      <c r="I328" s="48" t="s">
        <v>202</v>
      </c>
      <c r="K328" s="75">
        <f t="shared" si="34"/>
        <v>0</v>
      </c>
    </row>
    <row r="329" spans="1:12" x14ac:dyDescent="0.35">
      <c r="A329" s="99" t="s">
        <v>530</v>
      </c>
      <c r="B329" s="76">
        <v>2</v>
      </c>
      <c r="C329" s="72">
        <v>15.9</v>
      </c>
      <c r="D329" s="73">
        <f t="shared" si="32"/>
        <v>5</v>
      </c>
      <c r="E329" s="73" t="s">
        <v>159</v>
      </c>
      <c r="F329" s="73">
        <v>1040</v>
      </c>
      <c r="G329" s="74" t="s">
        <v>159</v>
      </c>
      <c r="H329" s="73" t="str">
        <f t="shared" si="33"/>
        <v>NA</v>
      </c>
      <c r="I329" s="48" t="s">
        <v>202</v>
      </c>
      <c r="K329" s="75">
        <f t="shared" si="34"/>
        <v>0</v>
      </c>
    </row>
    <row r="330" spans="1:12" x14ac:dyDescent="0.35">
      <c r="A330" s="99" t="s">
        <v>531</v>
      </c>
      <c r="B330" s="76">
        <v>3</v>
      </c>
      <c r="C330" s="107">
        <v>1.25</v>
      </c>
      <c r="D330" s="73">
        <f t="shared" si="32"/>
        <v>3</v>
      </c>
      <c r="E330" s="73">
        <v>1440</v>
      </c>
      <c r="F330" s="73">
        <v>238</v>
      </c>
      <c r="G330" s="74">
        <f t="shared" si="35"/>
        <v>6.0504201680672267</v>
      </c>
      <c r="H330" s="73">
        <f t="shared" si="33"/>
        <v>5</v>
      </c>
      <c r="I330" s="48" t="s">
        <v>202</v>
      </c>
      <c r="K330" s="75">
        <f t="shared" si="34"/>
        <v>0</v>
      </c>
    </row>
    <row r="331" spans="1:12" x14ac:dyDescent="0.35">
      <c r="A331" s="99" t="s">
        <v>532</v>
      </c>
      <c r="B331" s="76">
        <v>3</v>
      </c>
      <c r="C331" s="77" t="s">
        <v>159</v>
      </c>
      <c r="D331" s="73" t="str">
        <f t="shared" si="32"/>
        <v>NA</v>
      </c>
      <c r="E331" s="73" t="s">
        <v>159</v>
      </c>
      <c r="F331" s="73">
        <v>2</v>
      </c>
      <c r="G331" s="74" t="s">
        <v>159</v>
      </c>
      <c r="H331" s="73" t="str">
        <f t="shared" si="33"/>
        <v>NA</v>
      </c>
      <c r="I331" s="48" t="s">
        <v>202</v>
      </c>
      <c r="K331" s="75">
        <f t="shared" si="34"/>
        <v>0</v>
      </c>
    </row>
    <row r="332" spans="1:12" x14ac:dyDescent="0.35">
      <c r="A332" s="99" t="s">
        <v>533</v>
      </c>
      <c r="B332" s="76">
        <v>3</v>
      </c>
      <c r="C332" s="77">
        <v>101.325</v>
      </c>
      <c r="D332" s="73">
        <f t="shared" si="32"/>
        <v>5</v>
      </c>
      <c r="E332" s="73" t="s">
        <v>159</v>
      </c>
      <c r="F332" s="73">
        <v>0.86</v>
      </c>
      <c r="G332" s="74" t="s">
        <v>159</v>
      </c>
      <c r="H332" s="73" t="str">
        <f t="shared" si="33"/>
        <v>NA</v>
      </c>
      <c r="I332" s="48" t="s">
        <v>202</v>
      </c>
      <c r="K332" s="75">
        <f t="shared" si="34"/>
        <v>0</v>
      </c>
    </row>
    <row r="333" spans="1:12" x14ac:dyDescent="0.35">
      <c r="A333" s="99" t="s">
        <v>534</v>
      </c>
      <c r="B333" s="76">
        <v>4</v>
      </c>
      <c r="C333" s="77" t="s">
        <v>159</v>
      </c>
      <c r="D333" s="73" t="str">
        <f t="shared" si="32"/>
        <v>NA</v>
      </c>
      <c r="E333" s="73" t="s">
        <v>159</v>
      </c>
      <c r="F333" s="73">
        <v>0.15</v>
      </c>
      <c r="G333" s="74" t="s">
        <v>159</v>
      </c>
      <c r="H333" s="73" t="str">
        <f t="shared" si="33"/>
        <v>NA</v>
      </c>
      <c r="I333" s="48" t="s">
        <v>240</v>
      </c>
      <c r="K333" s="75">
        <f t="shared" si="34"/>
        <v>0</v>
      </c>
    </row>
    <row r="334" spans="1:12" x14ac:dyDescent="0.35">
      <c r="A334" s="99" t="s">
        <v>535</v>
      </c>
      <c r="B334" s="76">
        <v>5</v>
      </c>
      <c r="C334" s="77" t="s">
        <v>159</v>
      </c>
      <c r="D334" s="73" t="str">
        <f t="shared" si="32"/>
        <v>NA</v>
      </c>
      <c r="E334" s="73" t="s">
        <v>159</v>
      </c>
      <c r="F334" s="73">
        <v>0.15</v>
      </c>
      <c r="G334" s="74" t="s">
        <v>159</v>
      </c>
      <c r="H334" s="73" t="str">
        <f t="shared" si="33"/>
        <v>NA</v>
      </c>
      <c r="I334" s="48" t="s">
        <v>240</v>
      </c>
      <c r="K334" s="75">
        <f t="shared" si="34"/>
        <v>0</v>
      </c>
    </row>
    <row r="335" spans="1:12" x14ac:dyDescent="0.35">
      <c r="A335" s="99" t="s">
        <v>536</v>
      </c>
      <c r="B335" s="76">
        <v>4</v>
      </c>
      <c r="C335" s="77" t="s">
        <v>159</v>
      </c>
      <c r="D335" s="73" t="str">
        <f t="shared" si="32"/>
        <v>NA</v>
      </c>
      <c r="E335" s="73" t="s">
        <v>159</v>
      </c>
      <c r="F335" s="73">
        <v>0.05</v>
      </c>
      <c r="G335" s="74" t="s">
        <v>159</v>
      </c>
      <c r="H335" s="73" t="str">
        <f t="shared" si="33"/>
        <v>NA</v>
      </c>
      <c r="I335" s="48" t="s">
        <v>240</v>
      </c>
      <c r="K335" s="75">
        <f t="shared" si="34"/>
        <v>0</v>
      </c>
    </row>
    <row r="336" spans="1:12" x14ac:dyDescent="0.35">
      <c r="A336" s="99" t="s">
        <v>537</v>
      </c>
      <c r="B336" s="76">
        <v>4</v>
      </c>
      <c r="C336" s="77" t="s">
        <v>159</v>
      </c>
      <c r="D336" s="73" t="str">
        <f t="shared" si="32"/>
        <v>NA</v>
      </c>
      <c r="E336" s="73" t="s">
        <v>159</v>
      </c>
      <c r="F336" s="73">
        <v>1.2E-2</v>
      </c>
      <c r="G336" s="74" t="s">
        <v>159</v>
      </c>
      <c r="H336" s="73" t="str">
        <f t="shared" si="33"/>
        <v>NA</v>
      </c>
      <c r="I336" s="48" t="s">
        <v>240</v>
      </c>
      <c r="K336" s="75">
        <f t="shared" si="34"/>
        <v>0</v>
      </c>
    </row>
    <row r="337" spans="1:12" x14ac:dyDescent="0.35">
      <c r="A337" s="99" t="s">
        <v>538</v>
      </c>
      <c r="B337" s="76">
        <v>3</v>
      </c>
      <c r="C337" s="72">
        <v>1.1999999999999999E-6</v>
      </c>
      <c r="D337" s="73">
        <f t="shared" si="32"/>
        <v>1</v>
      </c>
      <c r="E337" s="73" t="s">
        <v>159</v>
      </c>
      <c r="F337" s="73">
        <v>0.5</v>
      </c>
      <c r="G337" s="74" t="s">
        <v>159</v>
      </c>
      <c r="H337" s="73" t="str">
        <f t="shared" si="33"/>
        <v>NA</v>
      </c>
      <c r="I337" s="48" t="s">
        <v>202</v>
      </c>
      <c r="K337" s="75">
        <f t="shared" si="34"/>
        <v>0</v>
      </c>
    </row>
    <row r="338" spans="1:12" x14ac:dyDescent="0.35">
      <c r="A338" s="99" t="s">
        <v>539</v>
      </c>
      <c r="B338" s="76">
        <v>3</v>
      </c>
      <c r="C338" s="77" t="s">
        <v>159</v>
      </c>
      <c r="D338" s="73" t="str">
        <f t="shared" si="32"/>
        <v>NA</v>
      </c>
      <c r="E338" s="73" t="s">
        <v>159</v>
      </c>
      <c r="F338" s="73">
        <v>2.5000000000000001E-2</v>
      </c>
      <c r="G338" s="74" t="s">
        <v>159</v>
      </c>
      <c r="H338" s="73" t="str">
        <f t="shared" si="33"/>
        <v>NA</v>
      </c>
      <c r="I338" s="48" t="s">
        <v>202</v>
      </c>
      <c r="K338" s="75">
        <f t="shared" si="34"/>
        <v>0</v>
      </c>
    </row>
    <row r="339" spans="1:12" x14ac:dyDescent="0.35">
      <c r="A339" s="99" t="s">
        <v>540</v>
      </c>
      <c r="B339" s="76">
        <v>2</v>
      </c>
      <c r="C339" s="77" t="s">
        <v>159</v>
      </c>
      <c r="D339" s="73" t="str">
        <f t="shared" si="32"/>
        <v>NA</v>
      </c>
      <c r="E339" s="73" t="s">
        <v>159</v>
      </c>
      <c r="F339" s="73">
        <v>1800</v>
      </c>
      <c r="G339" s="74" t="s">
        <v>159</v>
      </c>
      <c r="H339" s="73" t="str">
        <f t="shared" si="33"/>
        <v>NA</v>
      </c>
      <c r="I339" s="48" t="s">
        <v>202</v>
      </c>
      <c r="K339" s="75">
        <f t="shared" si="34"/>
        <v>0</v>
      </c>
    </row>
    <row r="340" spans="1:12" x14ac:dyDescent="0.35">
      <c r="A340" s="99" t="s">
        <v>541</v>
      </c>
      <c r="B340" s="76">
        <v>3</v>
      </c>
      <c r="C340" s="77" t="s">
        <v>159</v>
      </c>
      <c r="D340" s="73" t="str">
        <f t="shared" si="32"/>
        <v>NA</v>
      </c>
      <c r="E340" s="73" t="s">
        <v>159</v>
      </c>
      <c r="F340" s="73">
        <v>10</v>
      </c>
      <c r="G340" s="74" t="s">
        <v>159</v>
      </c>
      <c r="H340" s="73" t="str">
        <f t="shared" si="33"/>
        <v>NA</v>
      </c>
      <c r="I340" s="48" t="s">
        <v>202</v>
      </c>
      <c r="K340" s="75">
        <f t="shared" si="34"/>
        <v>0</v>
      </c>
    </row>
    <row r="341" spans="1:12" x14ac:dyDescent="0.35">
      <c r="A341" s="99" t="s">
        <v>542</v>
      </c>
      <c r="B341" s="76">
        <v>3</v>
      </c>
      <c r="C341" s="77" t="s">
        <v>159</v>
      </c>
      <c r="D341" s="73" t="str">
        <f t="shared" si="32"/>
        <v>NA</v>
      </c>
      <c r="E341" s="73" t="s">
        <v>159</v>
      </c>
      <c r="F341" s="73">
        <v>10</v>
      </c>
      <c r="G341" s="74" t="s">
        <v>159</v>
      </c>
      <c r="H341" s="73" t="str">
        <f t="shared" si="33"/>
        <v>NA</v>
      </c>
      <c r="I341" s="48" t="s">
        <v>202</v>
      </c>
      <c r="K341" s="75">
        <f t="shared" si="34"/>
        <v>0</v>
      </c>
    </row>
    <row r="342" spans="1:12" x14ac:dyDescent="0.35">
      <c r="A342" s="99" t="s">
        <v>543</v>
      </c>
      <c r="B342" s="76">
        <v>2</v>
      </c>
      <c r="C342" s="72">
        <v>0</v>
      </c>
      <c r="D342" s="73">
        <f t="shared" si="32"/>
        <v>1</v>
      </c>
      <c r="E342" s="73">
        <v>1.5</v>
      </c>
      <c r="F342" s="73">
        <v>10</v>
      </c>
      <c r="G342" s="74">
        <f t="shared" si="35"/>
        <v>0.15</v>
      </c>
      <c r="H342" s="73">
        <f t="shared" si="33"/>
        <v>2</v>
      </c>
      <c r="I342" s="48" t="s">
        <v>202</v>
      </c>
      <c r="K342" s="75">
        <f t="shared" si="34"/>
        <v>0</v>
      </c>
    </row>
    <row r="343" spans="1:12" x14ac:dyDescent="0.35">
      <c r="A343" s="99" t="s">
        <v>544</v>
      </c>
      <c r="B343" s="76">
        <v>3</v>
      </c>
      <c r="C343" s="107">
        <v>2.5000000000000001E-3</v>
      </c>
      <c r="D343" s="73">
        <f t="shared" si="32"/>
        <v>1</v>
      </c>
      <c r="E343" s="73">
        <v>1.84</v>
      </c>
      <c r="F343" s="73">
        <v>1</v>
      </c>
      <c r="G343" s="74">
        <f t="shared" si="35"/>
        <v>1.84</v>
      </c>
      <c r="H343" s="73">
        <f t="shared" si="33"/>
        <v>4</v>
      </c>
      <c r="I343" s="48" t="s">
        <v>202</v>
      </c>
      <c r="K343" s="75">
        <f t="shared" si="34"/>
        <v>0</v>
      </c>
    </row>
    <row r="344" spans="1:12" x14ac:dyDescent="0.35">
      <c r="A344" s="99" t="s">
        <v>545</v>
      </c>
      <c r="B344" s="76">
        <v>3</v>
      </c>
      <c r="C344" s="77" t="s">
        <v>159</v>
      </c>
      <c r="D344" s="73" t="str">
        <f t="shared" si="32"/>
        <v>NA</v>
      </c>
      <c r="E344" s="73" t="s">
        <v>159</v>
      </c>
      <c r="F344" s="73">
        <v>1</v>
      </c>
      <c r="G344" s="74" t="s">
        <v>159</v>
      </c>
      <c r="H344" s="73" t="str">
        <f t="shared" si="33"/>
        <v>NA</v>
      </c>
      <c r="I344" s="48" t="s">
        <v>240</v>
      </c>
      <c r="K344" s="75">
        <f t="shared" si="34"/>
        <v>0</v>
      </c>
    </row>
    <row r="345" spans="1:12" x14ac:dyDescent="0.35">
      <c r="A345" s="99" t="s">
        <v>546</v>
      </c>
      <c r="B345" s="76">
        <v>3</v>
      </c>
      <c r="C345" s="77" t="s">
        <v>159</v>
      </c>
      <c r="D345" s="73" t="str">
        <f t="shared" si="32"/>
        <v>NA</v>
      </c>
      <c r="E345" s="73" t="s">
        <v>159</v>
      </c>
      <c r="F345" s="73">
        <v>1</v>
      </c>
      <c r="G345" s="74" t="s">
        <v>159</v>
      </c>
      <c r="H345" s="73" t="str">
        <f t="shared" si="33"/>
        <v>NA</v>
      </c>
      <c r="I345" s="48" t="s">
        <v>240</v>
      </c>
      <c r="K345" s="75">
        <f t="shared" si="34"/>
        <v>0</v>
      </c>
    </row>
    <row r="346" spans="1:12" ht="29" x14ac:dyDescent="0.35">
      <c r="A346" s="99" t="s">
        <v>547</v>
      </c>
      <c r="B346" s="76">
        <v>3</v>
      </c>
      <c r="C346" s="77" t="s">
        <v>159</v>
      </c>
      <c r="D346" s="73" t="str">
        <f t="shared" si="32"/>
        <v>NA</v>
      </c>
      <c r="E346" s="73" t="s">
        <v>159</v>
      </c>
      <c r="F346" s="73">
        <v>0.1</v>
      </c>
      <c r="G346" s="74" t="s">
        <v>159</v>
      </c>
      <c r="H346" s="73" t="str">
        <f t="shared" si="33"/>
        <v>NA</v>
      </c>
      <c r="I346" s="48" t="s">
        <v>240</v>
      </c>
      <c r="K346" s="75">
        <f t="shared" si="34"/>
        <v>0</v>
      </c>
    </row>
    <row r="347" spans="1:12" x14ac:dyDescent="0.35">
      <c r="A347" s="99" t="s">
        <v>548</v>
      </c>
      <c r="B347" s="76">
        <v>5</v>
      </c>
      <c r="C347" s="77" t="s">
        <v>159</v>
      </c>
      <c r="D347" s="73" t="str">
        <f t="shared" si="32"/>
        <v>NA</v>
      </c>
      <c r="E347" s="73" t="s">
        <v>159</v>
      </c>
      <c r="F347" s="73">
        <v>0.01</v>
      </c>
      <c r="G347" s="74" t="s">
        <v>159</v>
      </c>
      <c r="H347" s="73" t="str">
        <f t="shared" si="33"/>
        <v>NA</v>
      </c>
      <c r="I347" s="48" t="s">
        <v>240</v>
      </c>
      <c r="K347" s="75">
        <f t="shared" si="34"/>
        <v>0</v>
      </c>
    </row>
    <row r="348" spans="1:12" x14ac:dyDescent="0.35">
      <c r="A348" s="99" t="s">
        <v>549</v>
      </c>
      <c r="B348" s="76">
        <v>5</v>
      </c>
      <c r="C348" s="77" t="s">
        <v>159</v>
      </c>
      <c r="D348" s="73" t="str">
        <f t="shared" si="32"/>
        <v>NA</v>
      </c>
      <c r="E348" s="73" t="s">
        <v>159</v>
      </c>
      <c r="F348" s="73">
        <v>0.1</v>
      </c>
      <c r="G348" s="74" t="s">
        <v>159</v>
      </c>
      <c r="H348" s="73" t="str">
        <f t="shared" si="33"/>
        <v>NA</v>
      </c>
      <c r="I348" s="48" t="s">
        <v>240</v>
      </c>
      <c r="K348" s="75">
        <f t="shared" si="34"/>
        <v>0</v>
      </c>
    </row>
    <row r="349" spans="1:12" ht="29" x14ac:dyDescent="0.35">
      <c r="A349" s="99" t="s">
        <v>550</v>
      </c>
      <c r="B349" s="76">
        <v>5</v>
      </c>
      <c r="C349" s="72">
        <v>2.5999999999999998E-4</v>
      </c>
      <c r="D349" s="73">
        <f t="shared" si="32"/>
        <v>1</v>
      </c>
      <c r="E349" s="73" t="s">
        <v>159</v>
      </c>
      <c r="F349" s="73">
        <v>2.5000000000000001E-2</v>
      </c>
      <c r="G349" s="74" t="s">
        <v>159</v>
      </c>
      <c r="H349" s="73" t="str">
        <f t="shared" si="33"/>
        <v>NA</v>
      </c>
      <c r="I349" s="48" t="s">
        <v>240</v>
      </c>
      <c r="K349" s="75">
        <f t="shared" si="34"/>
        <v>0</v>
      </c>
    </row>
    <row r="350" spans="1:12" x14ac:dyDescent="0.35">
      <c r="A350" s="99" t="s">
        <v>551</v>
      </c>
      <c r="B350" s="76">
        <v>3</v>
      </c>
      <c r="C350" s="72">
        <v>1.2</v>
      </c>
      <c r="D350" s="73">
        <f t="shared" si="32"/>
        <v>3</v>
      </c>
      <c r="E350" s="73">
        <v>6.8000000000000005E-2</v>
      </c>
      <c r="F350" s="73">
        <v>60</v>
      </c>
      <c r="G350" s="74">
        <f t="shared" si="35"/>
        <v>1.1333333333333334E-3</v>
      </c>
      <c r="H350" s="73">
        <f t="shared" si="33"/>
        <v>1</v>
      </c>
      <c r="I350" s="48" t="s">
        <v>202</v>
      </c>
      <c r="K350" s="75">
        <f t="shared" si="34"/>
        <v>0</v>
      </c>
    </row>
    <row r="351" spans="1:12" x14ac:dyDescent="0.35">
      <c r="A351" s="99" t="s">
        <v>552</v>
      </c>
      <c r="B351" s="76">
        <v>2</v>
      </c>
      <c r="C351" s="77">
        <v>9.3325657894739997E-2</v>
      </c>
      <c r="D351" s="73">
        <f t="shared" si="32"/>
        <v>2</v>
      </c>
      <c r="E351" s="73" t="s">
        <v>159</v>
      </c>
      <c r="F351" s="73">
        <v>70</v>
      </c>
      <c r="G351" s="74" t="s">
        <v>159</v>
      </c>
      <c r="H351" s="73" t="str">
        <f t="shared" si="33"/>
        <v>NA</v>
      </c>
      <c r="I351" s="48" t="s">
        <v>202</v>
      </c>
      <c r="K351" s="75">
        <f t="shared" si="34"/>
        <v>0</v>
      </c>
    </row>
    <row r="352" spans="1:12" x14ac:dyDescent="0.35">
      <c r="A352" s="99" t="s">
        <v>553</v>
      </c>
      <c r="B352" s="76">
        <v>3</v>
      </c>
      <c r="C352" s="72">
        <v>12.3</v>
      </c>
      <c r="D352" s="73">
        <f t="shared" si="32"/>
        <v>4</v>
      </c>
      <c r="E352" s="73">
        <v>13</v>
      </c>
      <c r="F352" s="73">
        <v>262</v>
      </c>
      <c r="G352" s="74">
        <f t="shared" si="35"/>
        <v>4.9618320610687022E-2</v>
      </c>
      <c r="H352" s="73">
        <f t="shared" si="33"/>
        <v>1</v>
      </c>
      <c r="I352" s="48" t="s">
        <v>202</v>
      </c>
      <c r="J352" s="48">
        <v>16.899999999999999</v>
      </c>
      <c r="K352" s="75">
        <f t="shared" si="34"/>
        <v>126.7604243770098</v>
      </c>
      <c r="L352" s="48">
        <v>32.042000000000002</v>
      </c>
    </row>
    <row r="353" spans="1:12" x14ac:dyDescent="0.35">
      <c r="A353" s="99" t="s">
        <v>554</v>
      </c>
      <c r="B353" s="76">
        <v>3</v>
      </c>
      <c r="C353" s="72">
        <v>0</v>
      </c>
      <c r="D353" s="73">
        <f t="shared" si="32"/>
        <v>1</v>
      </c>
      <c r="E353" s="73" t="s">
        <v>159</v>
      </c>
      <c r="F353" s="73">
        <v>2.5</v>
      </c>
      <c r="G353" s="74" t="s">
        <v>159</v>
      </c>
      <c r="H353" s="73" t="str">
        <f t="shared" si="33"/>
        <v>NA</v>
      </c>
      <c r="I353" s="48" t="s">
        <v>202</v>
      </c>
      <c r="K353" s="75">
        <f t="shared" si="34"/>
        <v>0</v>
      </c>
    </row>
    <row r="354" spans="1:12" x14ac:dyDescent="0.35">
      <c r="A354" s="99" t="s">
        <v>555</v>
      </c>
      <c r="B354" s="76">
        <v>3</v>
      </c>
      <c r="C354" s="72">
        <v>0</v>
      </c>
      <c r="D354" s="73">
        <f t="shared" si="32"/>
        <v>1</v>
      </c>
      <c r="E354" s="73" t="s">
        <v>159</v>
      </c>
      <c r="F354" s="73">
        <v>10</v>
      </c>
      <c r="G354" s="74" t="s">
        <v>159</v>
      </c>
      <c r="H354" s="73" t="str">
        <f t="shared" si="33"/>
        <v>NA</v>
      </c>
      <c r="I354" s="48" t="s">
        <v>202</v>
      </c>
      <c r="K354" s="75">
        <f t="shared" si="34"/>
        <v>0</v>
      </c>
    </row>
    <row r="355" spans="1:12" x14ac:dyDescent="0.35">
      <c r="A355" s="99" t="s">
        <v>556</v>
      </c>
      <c r="B355" s="76">
        <v>3</v>
      </c>
      <c r="C355" s="72">
        <v>0.44</v>
      </c>
      <c r="D355" s="73">
        <f t="shared" si="32"/>
        <v>3</v>
      </c>
      <c r="E355" s="73" t="s">
        <v>159</v>
      </c>
      <c r="F355" s="73">
        <v>16</v>
      </c>
      <c r="G355" s="74" t="s">
        <v>159</v>
      </c>
      <c r="H355" s="73" t="str">
        <f t="shared" si="33"/>
        <v>NA</v>
      </c>
      <c r="I355" s="48" t="s">
        <v>202</v>
      </c>
      <c r="J355" s="48">
        <v>1.31</v>
      </c>
      <c r="K355" s="75">
        <f t="shared" si="34"/>
        <v>9.8258080434250203</v>
      </c>
      <c r="L355" s="48">
        <v>76.094999999999999</v>
      </c>
    </row>
    <row r="356" spans="1:12" ht="29" x14ac:dyDescent="0.35">
      <c r="A356" s="99" t="s">
        <v>557</v>
      </c>
      <c r="B356" s="76">
        <v>4</v>
      </c>
      <c r="C356" s="72">
        <v>0.27</v>
      </c>
      <c r="D356" s="73">
        <f t="shared" si="32"/>
        <v>3</v>
      </c>
      <c r="E356" s="73" t="s">
        <v>159</v>
      </c>
      <c r="F356" s="73">
        <v>24</v>
      </c>
      <c r="G356" s="74" t="s">
        <v>159</v>
      </c>
      <c r="H356" s="73" t="str">
        <f t="shared" si="33"/>
        <v>NA</v>
      </c>
      <c r="I356" s="48" t="s">
        <v>202</v>
      </c>
      <c r="J356" s="48">
        <v>0.67</v>
      </c>
      <c r="K356" s="75">
        <f t="shared" si="34"/>
        <v>5.0254132741181401</v>
      </c>
      <c r="L356" s="48">
        <v>118.131</v>
      </c>
    </row>
    <row r="357" spans="1:12" x14ac:dyDescent="0.35">
      <c r="A357" s="99" t="s">
        <v>558</v>
      </c>
      <c r="B357" s="76">
        <v>2</v>
      </c>
      <c r="C357" s="77">
        <v>1.3332236842110001E-3</v>
      </c>
      <c r="D357" s="73">
        <f t="shared" si="32"/>
        <v>1</v>
      </c>
      <c r="E357" s="73" t="s">
        <v>159</v>
      </c>
      <c r="F357" s="73">
        <v>5</v>
      </c>
      <c r="G357" s="74" t="s">
        <v>159</v>
      </c>
      <c r="H357" s="73" t="str">
        <f t="shared" si="33"/>
        <v>NA</v>
      </c>
      <c r="I357" s="48" t="s">
        <v>202</v>
      </c>
      <c r="K357" s="75">
        <f t="shared" si="34"/>
        <v>0</v>
      </c>
    </row>
    <row r="358" spans="1:12" x14ac:dyDescent="0.35">
      <c r="A358" s="99" t="s">
        <v>559</v>
      </c>
      <c r="B358" s="76">
        <v>3</v>
      </c>
      <c r="C358" s="72">
        <v>21.7</v>
      </c>
      <c r="D358" s="73">
        <f t="shared" si="32"/>
        <v>5</v>
      </c>
      <c r="E358" s="73">
        <v>610</v>
      </c>
      <c r="F358" s="73">
        <v>606</v>
      </c>
      <c r="G358" s="74">
        <f t="shared" si="35"/>
        <v>1.0066006600660067</v>
      </c>
      <c r="H358" s="73">
        <f t="shared" si="33"/>
        <v>4</v>
      </c>
      <c r="I358" s="48" t="s">
        <v>202</v>
      </c>
      <c r="J358" s="48">
        <v>28.8</v>
      </c>
      <c r="K358" s="75">
        <f t="shared" si="34"/>
        <v>216.01776461880962</v>
      </c>
      <c r="L358" s="48">
        <v>74.078999999999994</v>
      </c>
    </row>
    <row r="359" spans="1:12" x14ac:dyDescent="0.35">
      <c r="A359" s="99" t="s">
        <v>560</v>
      </c>
      <c r="B359" s="76">
        <v>2</v>
      </c>
      <c r="C359" s="72">
        <v>521</v>
      </c>
      <c r="D359" s="73">
        <f t="shared" si="32"/>
        <v>5</v>
      </c>
      <c r="E359" s="73" t="s">
        <v>159</v>
      </c>
      <c r="F359" s="73">
        <v>1640</v>
      </c>
      <c r="G359" s="74" t="s">
        <v>159</v>
      </c>
      <c r="H359" s="73" t="str">
        <f t="shared" si="33"/>
        <v>NA</v>
      </c>
      <c r="I359" s="48" t="s">
        <v>202</v>
      </c>
      <c r="K359" s="75">
        <f t="shared" si="34"/>
        <v>0</v>
      </c>
    </row>
    <row r="360" spans="1:12" ht="29" x14ac:dyDescent="0.35">
      <c r="A360" s="99" t="s">
        <v>561</v>
      </c>
      <c r="B360" s="76">
        <v>3</v>
      </c>
      <c r="C360" s="77">
        <v>101.325</v>
      </c>
      <c r="D360" s="73">
        <f t="shared" si="32"/>
        <v>5</v>
      </c>
      <c r="E360" s="73">
        <v>180</v>
      </c>
      <c r="F360" s="73">
        <v>1640</v>
      </c>
      <c r="G360" s="74">
        <f t="shared" si="35"/>
        <v>0.10975609756097561</v>
      </c>
      <c r="H360" s="73">
        <f t="shared" si="33"/>
        <v>2</v>
      </c>
      <c r="I360" s="48" t="s">
        <v>202</v>
      </c>
      <c r="K360" s="75">
        <f t="shared" si="34"/>
        <v>0</v>
      </c>
    </row>
    <row r="361" spans="1:12" x14ac:dyDescent="0.35">
      <c r="A361" s="99" t="s">
        <v>562</v>
      </c>
      <c r="B361" s="76">
        <v>2</v>
      </c>
      <c r="C361" s="72">
        <v>91</v>
      </c>
      <c r="D361" s="73">
        <f t="shared" si="32"/>
        <v>5</v>
      </c>
      <c r="E361" s="73">
        <v>70</v>
      </c>
      <c r="F361" s="73">
        <v>35</v>
      </c>
      <c r="G361" s="74">
        <f t="shared" si="35"/>
        <v>2</v>
      </c>
      <c r="H361" s="73">
        <f t="shared" si="33"/>
        <v>4</v>
      </c>
      <c r="I361" s="48" t="s">
        <v>202</v>
      </c>
      <c r="K361" s="75">
        <f t="shared" si="34"/>
        <v>0</v>
      </c>
    </row>
    <row r="362" spans="1:12" x14ac:dyDescent="0.35">
      <c r="A362" s="99" t="s">
        <v>563</v>
      </c>
      <c r="B362" s="76">
        <v>3</v>
      </c>
      <c r="C362" s="107">
        <v>8.66</v>
      </c>
      <c r="D362" s="73">
        <f t="shared" si="32"/>
        <v>4</v>
      </c>
      <c r="E362" s="73">
        <v>6</v>
      </c>
      <c r="F362" s="73">
        <v>2.7</v>
      </c>
      <c r="G362" s="74">
        <f t="shared" si="35"/>
        <v>2.2222222222222219</v>
      </c>
      <c r="H362" s="73">
        <f t="shared" si="33"/>
        <v>5</v>
      </c>
      <c r="I362" s="48" t="s">
        <v>202</v>
      </c>
      <c r="K362" s="75">
        <f t="shared" si="34"/>
        <v>0</v>
      </c>
    </row>
    <row r="363" spans="1:12" x14ac:dyDescent="0.35">
      <c r="A363" s="99" t="s">
        <v>564</v>
      </c>
      <c r="B363" s="76">
        <v>2</v>
      </c>
      <c r="C363" s="72">
        <v>44</v>
      </c>
      <c r="D363" s="73">
        <f t="shared" si="32"/>
        <v>5</v>
      </c>
      <c r="E363" s="73" t="s">
        <v>159</v>
      </c>
      <c r="F363" s="73">
        <v>3110</v>
      </c>
      <c r="G363" s="74" t="s">
        <v>159</v>
      </c>
      <c r="H363" s="73" t="str">
        <f t="shared" si="33"/>
        <v>NA</v>
      </c>
      <c r="I363" s="48" t="s">
        <v>202</v>
      </c>
      <c r="K363" s="75">
        <f t="shared" si="34"/>
        <v>0</v>
      </c>
    </row>
    <row r="364" spans="1:12" x14ac:dyDescent="0.35">
      <c r="A364" s="99" t="s">
        <v>565</v>
      </c>
      <c r="B364" s="76">
        <v>3</v>
      </c>
      <c r="C364" s="72">
        <v>304</v>
      </c>
      <c r="D364" s="73">
        <f t="shared" si="32"/>
        <v>5</v>
      </c>
      <c r="E364" s="73">
        <v>0.03</v>
      </c>
      <c r="F364" s="73">
        <v>6.4</v>
      </c>
      <c r="G364" s="74">
        <f t="shared" si="35"/>
        <v>4.6874999999999998E-3</v>
      </c>
      <c r="H364" s="73">
        <f t="shared" si="33"/>
        <v>1</v>
      </c>
      <c r="I364" s="48" t="s">
        <v>202</v>
      </c>
      <c r="K364" s="75">
        <f t="shared" si="34"/>
        <v>0</v>
      </c>
    </row>
    <row r="365" spans="1:12" x14ac:dyDescent="0.35">
      <c r="A365" s="99" t="s">
        <v>566</v>
      </c>
      <c r="B365" s="76">
        <v>2</v>
      </c>
      <c r="C365" s="77">
        <v>0.39996710526320001</v>
      </c>
      <c r="D365" s="73">
        <f t="shared" si="32"/>
        <v>3</v>
      </c>
      <c r="E365" s="73" t="s">
        <v>159</v>
      </c>
      <c r="F365" s="73">
        <v>233</v>
      </c>
      <c r="G365" s="74" t="s">
        <v>159</v>
      </c>
      <c r="H365" s="73" t="str">
        <f t="shared" si="33"/>
        <v>NA</v>
      </c>
      <c r="I365" s="48" t="s">
        <v>202</v>
      </c>
      <c r="K365" s="75">
        <f t="shared" si="34"/>
        <v>0</v>
      </c>
    </row>
    <row r="366" spans="1:12" x14ac:dyDescent="0.35">
      <c r="A366" s="99" t="s">
        <v>567</v>
      </c>
      <c r="B366" s="76">
        <v>3</v>
      </c>
      <c r="C366" s="72">
        <v>3.9E-2</v>
      </c>
      <c r="D366" s="73">
        <f t="shared" si="32"/>
        <v>2</v>
      </c>
      <c r="E366" s="73" t="s">
        <v>159</v>
      </c>
      <c r="F366" s="73">
        <v>2.2000000000000002</v>
      </c>
      <c r="G366" s="74" t="s">
        <v>159</v>
      </c>
      <c r="H366" s="73" t="str">
        <f t="shared" si="33"/>
        <v>NA</v>
      </c>
      <c r="I366" s="48" t="s">
        <v>202</v>
      </c>
      <c r="J366" s="48">
        <v>0.05</v>
      </c>
      <c r="K366" s="75">
        <f t="shared" si="34"/>
        <v>0.37503084135210002</v>
      </c>
      <c r="L366" s="48">
        <v>107.15300000000001</v>
      </c>
    </row>
    <row r="367" spans="1:12" x14ac:dyDescent="0.35">
      <c r="A367" s="99" t="s">
        <v>568</v>
      </c>
      <c r="B367" s="76">
        <v>3</v>
      </c>
      <c r="C367" s="77">
        <v>192.51750000000001</v>
      </c>
      <c r="D367" s="73">
        <f t="shared" si="32"/>
        <v>5</v>
      </c>
      <c r="E367" s="73">
        <v>80</v>
      </c>
      <c r="F367" s="73">
        <v>19</v>
      </c>
      <c r="G367" s="74">
        <f t="shared" si="35"/>
        <v>4.2105263157894735</v>
      </c>
      <c r="H367" s="73">
        <f t="shared" si="33"/>
        <v>5</v>
      </c>
      <c r="I367" s="48" t="s">
        <v>202</v>
      </c>
      <c r="K367" s="75">
        <f t="shared" si="34"/>
        <v>0</v>
      </c>
    </row>
    <row r="368" spans="1:12" x14ac:dyDescent="0.35">
      <c r="A368" s="99" t="s">
        <v>569</v>
      </c>
      <c r="B368" s="76">
        <v>3</v>
      </c>
      <c r="C368" s="72">
        <v>27</v>
      </c>
      <c r="D368" s="73">
        <f t="shared" si="32"/>
        <v>5</v>
      </c>
      <c r="E368" s="73" t="s">
        <v>159</v>
      </c>
      <c r="F368" s="73">
        <v>144</v>
      </c>
      <c r="G368" s="74" t="s">
        <v>159</v>
      </c>
      <c r="H368" s="73" t="str">
        <f t="shared" si="33"/>
        <v>NA</v>
      </c>
      <c r="I368" s="48" t="s">
        <v>202</v>
      </c>
      <c r="J368" s="48">
        <v>33.6</v>
      </c>
      <c r="K368" s="75">
        <f t="shared" si="34"/>
        <v>252.02072538861123</v>
      </c>
      <c r="L368" s="48">
        <v>88.147999999999996</v>
      </c>
    </row>
    <row r="369" spans="1:12" x14ac:dyDescent="0.35">
      <c r="A369" s="99" t="s">
        <v>570</v>
      </c>
      <c r="B369" s="76">
        <v>3</v>
      </c>
      <c r="C369" s="72">
        <v>0.3</v>
      </c>
      <c r="D369" s="73">
        <f t="shared" si="32"/>
        <v>3</v>
      </c>
      <c r="E369" s="73">
        <v>0.4</v>
      </c>
      <c r="F369" s="73">
        <v>20</v>
      </c>
      <c r="G369" s="74">
        <f t="shared" si="35"/>
        <v>0.02</v>
      </c>
      <c r="H369" s="73">
        <f t="shared" si="33"/>
        <v>1</v>
      </c>
      <c r="I369" s="48" t="s">
        <v>202</v>
      </c>
      <c r="K369" s="75">
        <f t="shared" si="34"/>
        <v>0</v>
      </c>
    </row>
    <row r="370" spans="1:12" x14ac:dyDescent="0.35">
      <c r="A370" s="99" t="s">
        <v>571</v>
      </c>
      <c r="B370" s="76">
        <v>3</v>
      </c>
      <c r="C370" s="72">
        <v>506</v>
      </c>
      <c r="D370" s="73">
        <f t="shared" si="32"/>
        <v>5</v>
      </c>
      <c r="E370" s="73">
        <v>21</v>
      </c>
      <c r="F370" s="73">
        <v>103</v>
      </c>
      <c r="G370" s="74">
        <f t="shared" si="35"/>
        <v>0.20388349514563106</v>
      </c>
      <c r="H370" s="73">
        <f t="shared" si="33"/>
        <v>2</v>
      </c>
      <c r="I370" s="48" t="s">
        <v>202</v>
      </c>
      <c r="K370" s="75">
        <f t="shared" si="34"/>
        <v>0</v>
      </c>
    </row>
    <row r="371" spans="1:12" x14ac:dyDescent="0.35">
      <c r="A371" s="99" t="s">
        <v>572</v>
      </c>
      <c r="B371" s="76">
        <v>2</v>
      </c>
      <c r="C371" s="107">
        <v>2.4E-2</v>
      </c>
      <c r="D371" s="73">
        <f t="shared" si="32"/>
        <v>2</v>
      </c>
      <c r="E371" s="73" t="s">
        <v>159</v>
      </c>
      <c r="F371" s="73">
        <v>9.1</v>
      </c>
      <c r="G371" s="74" t="s">
        <v>159</v>
      </c>
      <c r="H371" s="73" t="str">
        <f t="shared" si="33"/>
        <v>NA</v>
      </c>
      <c r="I371" s="48" t="s">
        <v>202</v>
      </c>
      <c r="K371" s="75">
        <f t="shared" si="34"/>
        <v>0</v>
      </c>
    </row>
    <row r="372" spans="1:12" x14ac:dyDescent="0.35">
      <c r="A372" s="99" t="s">
        <v>573</v>
      </c>
      <c r="B372" s="76">
        <v>2</v>
      </c>
      <c r="C372" s="77">
        <v>4.932927631579</v>
      </c>
      <c r="D372" s="73">
        <f t="shared" si="32"/>
        <v>4</v>
      </c>
      <c r="E372" s="73">
        <v>2000</v>
      </c>
      <c r="F372" s="73">
        <v>1610</v>
      </c>
      <c r="G372" s="74">
        <f t="shared" si="35"/>
        <v>1.2422360248447204</v>
      </c>
      <c r="H372" s="73">
        <f t="shared" si="33"/>
        <v>4</v>
      </c>
      <c r="I372" s="48" t="s">
        <v>202</v>
      </c>
      <c r="J372" s="48">
        <v>6.18</v>
      </c>
      <c r="K372" s="75">
        <f t="shared" si="34"/>
        <v>46.353811991119557</v>
      </c>
      <c r="L372" s="48">
        <v>98.186000000000007</v>
      </c>
    </row>
    <row r="373" spans="1:12" x14ac:dyDescent="0.35">
      <c r="A373" s="99" t="s">
        <v>574</v>
      </c>
      <c r="B373" s="76">
        <v>2</v>
      </c>
      <c r="C373" s="77" t="s">
        <v>159</v>
      </c>
      <c r="D373" s="73" t="str">
        <f t="shared" si="32"/>
        <v>NA</v>
      </c>
      <c r="E373" s="73">
        <v>2350</v>
      </c>
      <c r="F373" s="73">
        <v>234</v>
      </c>
      <c r="G373" s="74">
        <f t="shared" si="35"/>
        <v>10.042735042735043</v>
      </c>
      <c r="H373" s="73">
        <f t="shared" si="33"/>
        <v>5</v>
      </c>
      <c r="I373" s="48" t="s">
        <v>202</v>
      </c>
      <c r="K373" s="75">
        <f t="shared" si="34"/>
        <v>0</v>
      </c>
    </row>
    <row r="374" spans="1:12" x14ac:dyDescent="0.35">
      <c r="A374" s="99" t="s">
        <v>575</v>
      </c>
      <c r="B374" s="76">
        <v>2</v>
      </c>
      <c r="C374" s="72">
        <v>0.13300000000000001</v>
      </c>
      <c r="D374" s="73">
        <f t="shared" si="32"/>
        <v>3</v>
      </c>
      <c r="E374" s="73" t="s">
        <v>159</v>
      </c>
      <c r="F374" s="73">
        <v>229</v>
      </c>
      <c r="G374" s="74" t="s">
        <v>159</v>
      </c>
      <c r="H374" s="73" t="str">
        <f t="shared" si="33"/>
        <v>NA</v>
      </c>
      <c r="I374" s="48" t="s">
        <v>202</v>
      </c>
      <c r="K374" s="75">
        <f t="shared" si="34"/>
        <v>0</v>
      </c>
    </row>
    <row r="375" spans="1:12" ht="29" x14ac:dyDescent="0.35">
      <c r="A375" s="99" t="s">
        <v>576</v>
      </c>
      <c r="B375" s="76">
        <v>3</v>
      </c>
      <c r="C375" s="72">
        <v>6.1999999999999998E-3</v>
      </c>
      <c r="D375" s="73">
        <f t="shared" si="32"/>
        <v>1</v>
      </c>
      <c r="E375" s="73" t="s">
        <v>159</v>
      </c>
      <c r="F375" s="73">
        <v>0.2</v>
      </c>
      <c r="G375" s="74" t="s">
        <v>159</v>
      </c>
      <c r="H375" s="73" t="str">
        <f t="shared" si="33"/>
        <v>NA</v>
      </c>
      <c r="I375" s="48" t="s">
        <v>202</v>
      </c>
      <c r="K375" s="75">
        <f t="shared" si="34"/>
        <v>0</v>
      </c>
    </row>
    <row r="376" spans="1:12" x14ac:dyDescent="0.35">
      <c r="A376" s="99" t="s">
        <v>577</v>
      </c>
      <c r="B376" s="76">
        <v>3</v>
      </c>
      <c r="C376" s="72">
        <v>4.0000000000000002E-4</v>
      </c>
      <c r="D376" s="73">
        <f t="shared" si="32"/>
        <v>1</v>
      </c>
      <c r="E376" s="73" t="s">
        <v>159</v>
      </c>
      <c r="F376" s="73">
        <v>0.5</v>
      </c>
      <c r="G376" s="74" t="s">
        <v>159</v>
      </c>
      <c r="H376" s="73" t="str">
        <f t="shared" si="33"/>
        <v>NA</v>
      </c>
      <c r="I376" s="48" t="s">
        <v>202</v>
      </c>
      <c r="K376" s="75">
        <f t="shared" si="34"/>
        <v>0</v>
      </c>
    </row>
    <row r="377" spans="1:12" x14ac:dyDescent="0.35">
      <c r="A377" s="99" t="s">
        <v>578</v>
      </c>
      <c r="B377" s="76">
        <v>3</v>
      </c>
      <c r="C377" s="72">
        <v>0</v>
      </c>
      <c r="D377" s="73">
        <f t="shared" si="32"/>
        <v>1</v>
      </c>
      <c r="E377" s="73" t="s">
        <v>159</v>
      </c>
      <c r="F377" s="73">
        <v>5.0999999999999997E-2</v>
      </c>
      <c r="G377" s="74" t="s">
        <v>159</v>
      </c>
      <c r="H377" s="73" t="str">
        <f t="shared" si="33"/>
        <v>NA</v>
      </c>
      <c r="I377" s="48" t="s">
        <v>202</v>
      </c>
      <c r="K377" s="75">
        <f t="shared" si="34"/>
        <v>0</v>
      </c>
    </row>
    <row r="378" spans="1:12" x14ac:dyDescent="0.35">
      <c r="A378" s="99" t="s">
        <v>579</v>
      </c>
      <c r="B378" s="76">
        <v>4</v>
      </c>
      <c r="C378" s="77">
        <v>47.4</v>
      </c>
      <c r="D378" s="73">
        <f t="shared" si="32"/>
        <v>5</v>
      </c>
      <c r="E378" s="74">
        <v>540</v>
      </c>
      <c r="F378" s="73">
        <v>174</v>
      </c>
      <c r="G378" s="74">
        <f t="shared" si="35"/>
        <v>3.103448275862069</v>
      </c>
      <c r="H378" s="73">
        <f t="shared" si="33"/>
        <v>5</v>
      </c>
      <c r="I378" s="48" t="s">
        <v>202</v>
      </c>
      <c r="J378" s="48">
        <v>58.2</v>
      </c>
      <c r="K378" s="75">
        <f t="shared" si="34"/>
        <v>436.53589933384444</v>
      </c>
      <c r="L378" s="48">
        <v>84.933000000000007</v>
      </c>
    </row>
    <row r="379" spans="1:12" x14ac:dyDescent="0.35">
      <c r="A379" s="99" t="s">
        <v>580</v>
      </c>
      <c r="B379" s="76">
        <v>4</v>
      </c>
      <c r="C379" s="77" t="s">
        <v>159</v>
      </c>
      <c r="D379" s="73" t="str">
        <f t="shared" si="32"/>
        <v>NA</v>
      </c>
      <c r="E379" s="73" t="s">
        <v>159</v>
      </c>
      <c r="F379" s="73">
        <v>0.11</v>
      </c>
      <c r="G379" s="74" t="s">
        <v>159</v>
      </c>
      <c r="H379" s="73" t="str">
        <f t="shared" si="33"/>
        <v>NA</v>
      </c>
      <c r="I379" s="48" t="s">
        <v>202</v>
      </c>
      <c r="K379" s="75">
        <f t="shared" si="34"/>
        <v>0</v>
      </c>
    </row>
    <row r="380" spans="1:12" x14ac:dyDescent="0.35">
      <c r="A380" s="99" t="s">
        <v>581</v>
      </c>
      <c r="B380" s="76">
        <v>2</v>
      </c>
      <c r="C380" s="72">
        <v>1.2999999999999999E-5</v>
      </c>
      <c r="D380" s="73">
        <f t="shared" si="32"/>
        <v>1</v>
      </c>
      <c r="E380" s="73" t="s">
        <v>159</v>
      </c>
      <c r="F380" s="73">
        <v>5.3999999999999999E-2</v>
      </c>
      <c r="G380" s="74" t="s">
        <v>159</v>
      </c>
      <c r="H380" s="73" t="str">
        <f t="shared" si="33"/>
        <v>NA</v>
      </c>
      <c r="I380" s="48" t="s">
        <v>202</v>
      </c>
      <c r="K380" s="75">
        <f t="shared" si="34"/>
        <v>0</v>
      </c>
    </row>
    <row r="381" spans="1:12" x14ac:dyDescent="0.35">
      <c r="A381" s="99" t="s">
        <v>582</v>
      </c>
      <c r="B381" s="76">
        <v>3</v>
      </c>
      <c r="C381" s="107">
        <v>2.66E-8</v>
      </c>
      <c r="D381" s="73">
        <f t="shared" si="32"/>
        <v>1</v>
      </c>
      <c r="E381" s="73" t="s">
        <v>159</v>
      </c>
      <c r="F381" s="73">
        <v>0.81</v>
      </c>
      <c r="G381" s="74" t="s">
        <v>159</v>
      </c>
      <c r="H381" s="73" t="str">
        <f t="shared" si="33"/>
        <v>NA</v>
      </c>
      <c r="I381" s="48" t="s">
        <v>202</v>
      </c>
      <c r="K381" s="75">
        <f t="shared" si="34"/>
        <v>0</v>
      </c>
    </row>
    <row r="382" spans="1:12" x14ac:dyDescent="0.35">
      <c r="A382" s="99" t="s">
        <v>583</v>
      </c>
      <c r="B382" s="76">
        <v>3</v>
      </c>
      <c r="C382" s="72">
        <v>10.5</v>
      </c>
      <c r="D382" s="73">
        <f t="shared" si="32"/>
        <v>4</v>
      </c>
      <c r="E382" s="74">
        <v>0.7</v>
      </c>
      <c r="F382" s="73">
        <v>590</v>
      </c>
      <c r="G382" s="74">
        <f t="shared" si="35"/>
        <v>1.1864406779661016E-3</v>
      </c>
      <c r="H382" s="73">
        <f t="shared" si="33"/>
        <v>1</v>
      </c>
      <c r="I382" s="48" t="s">
        <v>202</v>
      </c>
      <c r="J382" s="48">
        <v>12.6</v>
      </c>
      <c r="K382" s="75">
        <f t="shared" si="34"/>
        <v>94.507772020729206</v>
      </c>
      <c r="L382" s="48">
        <v>72.105999999999995</v>
      </c>
    </row>
    <row r="383" spans="1:12" x14ac:dyDescent="0.35">
      <c r="A383" s="99" t="s">
        <v>584</v>
      </c>
      <c r="B383" s="76">
        <v>3</v>
      </c>
      <c r="C383" s="77" t="s">
        <v>159</v>
      </c>
      <c r="D383" s="73" t="str">
        <f t="shared" si="32"/>
        <v>NA</v>
      </c>
      <c r="E383" s="73">
        <v>0.7</v>
      </c>
      <c r="F383" s="73">
        <v>0.5</v>
      </c>
      <c r="G383" s="74">
        <f t="shared" si="35"/>
        <v>1.4</v>
      </c>
      <c r="H383" s="73">
        <f t="shared" si="33"/>
        <v>4</v>
      </c>
      <c r="I383" s="48" t="s">
        <v>202</v>
      </c>
      <c r="K383" s="75">
        <f t="shared" si="34"/>
        <v>0</v>
      </c>
    </row>
    <row r="384" spans="1:12" x14ac:dyDescent="0.35">
      <c r="A384" s="99" t="s">
        <v>585</v>
      </c>
      <c r="B384" s="76">
        <v>2</v>
      </c>
      <c r="C384" s="72">
        <v>64</v>
      </c>
      <c r="D384" s="73">
        <f t="shared" si="32"/>
        <v>5</v>
      </c>
      <c r="E384" s="73">
        <v>500</v>
      </c>
      <c r="F384" s="73">
        <v>246</v>
      </c>
      <c r="G384" s="74">
        <f t="shared" si="35"/>
        <v>2.0325203252032522</v>
      </c>
      <c r="H384" s="73">
        <f t="shared" si="33"/>
        <v>5</v>
      </c>
      <c r="I384" s="48" t="s">
        <v>202</v>
      </c>
      <c r="K384" s="75">
        <f t="shared" si="34"/>
        <v>0</v>
      </c>
    </row>
    <row r="385" spans="1:12" x14ac:dyDescent="0.35">
      <c r="A385" s="99" t="s">
        <v>586</v>
      </c>
      <c r="B385" s="76">
        <v>3</v>
      </c>
      <c r="C385" s="72">
        <v>4.8</v>
      </c>
      <c r="D385" s="73">
        <f t="shared" si="32"/>
        <v>4</v>
      </c>
      <c r="E385" s="73">
        <v>1.7</v>
      </c>
      <c r="F385" s="73">
        <v>0.127</v>
      </c>
      <c r="G385" s="74">
        <f t="shared" si="35"/>
        <v>13.385826771653543</v>
      </c>
      <c r="H385" s="73">
        <f t="shared" si="33"/>
        <v>5</v>
      </c>
      <c r="I385" s="48" t="s">
        <v>202</v>
      </c>
      <c r="K385" s="75">
        <f t="shared" si="34"/>
        <v>0</v>
      </c>
    </row>
    <row r="386" spans="1:12" x14ac:dyDescent="0.35">
      <c r="A386" s="99" t="s">
        <v>587</v>
      </c>
      <c r="B386" s="76">
        <v>3</v>
      </c>
      <c r="C386" s="72">
        <v>50</v>
      </c>
      <c r="D386" s="73">
        <f t="shared" si="32"/>
        <v>5</v>
      </c>
      <c r="E386" s="73" t="s">
        <v>159</v>
      </c>
      <c r="F386" s="73">
        <v>12</v>
      </c>
      <c r="G386" s="74" t="s">
        <v>159</v>
      </c>
      <c r="H386" s="73" t="str">
        <f t="shared" si="33"/>
        <v>NA</v>
      </c>
      <c r="I386" s="48" t="s">
        <v>202</v>
      </c>
      <c r="J386" s="48">
        <v>53.9</v>
      </c>
      <c r="K386" s="75">
        <f t="shared" si="34"/>
        <v>404.28324697756381</v>
      </c>
      <c r="L386" s="48">
        <v>141.93899999999999</v>
      </c>
    </row>
    <row r="387" spans="1:12" x14ac:dyDescent="0.35">
      <c r="A387" s="99" t="s">
        <v>588</v>
      </c>
      <c r="B387" s="76">
        <v>2</v>
      </c>
      <c r="C387" s="72">
        <v>0.6</v>
      </c>
      <c r="D387" s="73">
        <f t="shared" ref="D387:D451" si="36">IF(C387="NA", "NA", IF(C387&lt; 0.013,1,IF(C387&lt;=0.13,2,IF(C387&lt;=1.3,3,IF(C387&lt;=13,4,IF(C387&gt;13,5))))))</f>
        <v>3</v>
      </c>
      <c r="E387" s="73">
        <v>5.7599999999999998E-2</v>
      </c>
      <c r="F387" s="73">
        <v>234</v>
      </c>
      <c r="G387" s="74">
        <f t="shared" ref="G387:G450" si="37">(E387/F387)</f>
        <v>2.4615384615384614E-4</v>
      </c>
      <c r="H387" s="73">
        <f t="shared" ref="H387:H451" si="38">IF(G387="NA","NA",IF(G387&lt;0.1,1,IF(G387&lt;=0.5,2,IF(G387&lt;=1,3,IF(G387&lt;=2,4,IF(G387&gt;2,5))))))</f>
        <v>1</v>
      </c>
      <c r="I387" s="48" t="s">
        <v>202</v>
      </c>
      <c r="K387" s="75">
        <f t="shared" ref="K387:K451" si="39">SUM(J387*7.500616827042)</f>
        <v>0</v>
      </c>
    </row>
    <row r="388" spans="1:12" ht="29" x14ac:dyDescent="0.35">
      <c r="A388" s="99" t="s">
        <v>589</v>
      </c>
      <c r="B388" s="76">
        <v>2</v>
      </c>
      <c r="C388" s="77">
        <v>0.39996710526320001</v>
      </c>
      <c r="D388" s="73">
        <f t="shared" si="36"/>
        <v>3</v>
      </c>
      <c r="E388" s="73">
        <v>2.08</v>
      </c>
      <c r="F388" s="73">
        <v>104</v>
      </c>
      <c r="G388" s="74">
        <f t="shared" si="37"/>
        <v>0.02</v>
      </c>
      <c r="H388" s="73">
        <f t="shared" si="38"/>
        <v>1</v>
      </c>
      <c r="I388" s="48" t="s">
        <v>202</v>
      </c>
      <c r="K388" s="75">
        <f t="shared" si="39"/>
        <v>0</v>
      </c>
    </row>
    <row r="389" spans="1:12" x14ac:dyDescent="0.35">
      <c r="A389" s="99" t="s">
        <v>590</v>
      </c>
      <c r="B389" s="76">
        <v>2</v>
      </c>
      <c r="C389" s="72">
        <v>2.1</v>
      </c>
      <c r="D389" s="73">
        <f t="shared" si="36"/>
        <v>4</v>
      </c>
      <c r="E389" s="73">
        <v>0.4</v>
      </c>
      <c r="F389" s="73">
        <v>205</v>
      </c>
      <c r="G389" s="74">
        <f t="shared" si="37"/>
        <v>1.9512195121951222E-3</v>
      </c>
      <c r="H389" s="73">
        <f t="shared" si="38"/>
        <v>1</v>
      </c>
      <c r="I389" s="48" t="s">
        <v>202</v>
      </c>
      <c r="K389" s="75">
        <f t="shared" si="39"/>
        <v>0</v>
      </c>
    </row>
    <row r="390" spans="1:12" x14ac:dyDescent="0.35">
      <c r="A390" s="99" t="s">
        <v>591</v>
      </c>
      <c r="B390" s="76">
        <v>4</v>
      </c>
      <c r="C390" s="72">
        <v>54</v>
      </c>
      <c r="D390" s="73">
        <f t="shared" si="36"/>
        <v>5</v>
      </c>
      <c r="E390" s="73" t="s">
        <v>159</v>
      </c>
      <c r="F390" s="73">
        <v>4.7E-2</v>
      </c>
      <c r="G390" s="74" t="s">
        <v>159</v>
      </c>
      <c r="H390" s="73" t="str">
        <f t="shared" si="38"/>
        <v>NA</v>
      </c>
      <c r="I390" s="48" t="s">
        <v>202</v>
      </c>
      <c r="K390" s="75">
        <f t="shared" si="39"/>
        <v>0</v>
      </c>
    </row>
    <row r="391" spans="1:12" x14ac:dyDescent="0.35">
      <c r="A391" s="99" t="s">
        <v>592</v>
      </c>
      <c r="B391" s="76">
        <v>2</v>
      </c>
      <c r="C391" s="72">
        <v>5.5</v>
      </c>
      <c r="D391" s="73">
        <f t="shared" si="36"/>
        <v>4</v>
      </c>
      <c r="E391" s="73" t="s">
        <v>159</v>
      </c>
      <c r="F391" s="73">
        <v>705</v>
      </c>
      <c r="G391" s="74" t="s">
        <v>159</v>
      </c>
      <c r="H391" s="73" t="str">
        <f t="shared" si="38"/>
        <v>NA</v>
      </c>
      <c r="I391" s="48" t="s">
        <v>202</v>
      </c>
      <c r="K391" s="75">
        <f t="shared" si="39"/>
        <v>0</v>
      </c>
    </row>
    <row r="392" spans="1:12" x14ac:dyDescent="0.35">
      <c r="A392" s="99" t="s">
        <v>593</v>
      </c>
      <c r="B392" s="76">
        <v>2</v>
      </c>
      <c r="C392" s="77">
        <v>172.2525</v>
      </c>
      <c r="D392" s="73">
        <f t="shared" si="36"/>
        <v>5</v>
      </c>
      <c r="E392" s="73">
        <v>4.0000000000000003E-5</v>
      </c>
      <c r="F392" s="73">
        <v>0.98</v>
      </c>
      <c r="G392" s="74">
        <f t="shared" si="37"/>
        <v>4.0816326530612252E-5</v>
      </c>
      <c r="H392" s="73">
        <f t="shared" si="38"/>
        <v>1</v>
      </c>
      <c r="I392" s="48" t="s">
        <v>202</v>
      </c>
      <c r="K392" s="75">
        <f t="shared" si="39"/>
        <v>0</v>
      </c>
    </row>
    <row r="393" spans="1:12" x14ac:dyDescent="0.35">
      <c r="A393" s="99" t="s">
        <v>594</v>
      </c>
      <c r="B393" s="76">
        <v>3</v>
      </c>
      <c r="C393" s="72">
        <v>3.9</v>
      </c>
      <c r="D393" s="73">
        <f t="shared" si="36"/>
        <v>4</v>
      </c>
      <c r="E393" s="73">
        <v>0.20499999999999999</v>
      </c>
      <c r="F393" s="73">
        <v>410</v>
      </c>
      <c r="G393" s="74">
        <f t="shared" si="37"/>
        <v>5.0000000000000001E-4</v>
      </c>
      <c r="H393" s="73">
        <f t="shared" si="38"/>
        <v>1</v>
      </c>
      <c r="I393" s="48" t="s">
        <v>202</v>
      </c>
      <c r="K393" s="75">
        <f t="shared" si="39"/>
        <v>0</v>
      </c>
    </row>
    <row r="394" spans="1:12" x14ac:dyDescent="0.35">
      <c r="A394" s="99" t="s">
        <v>595</v>
      </c>
      <c r="B394" s="76">
        <v>3</v>
      </c>
      <c r="C394" s="72">
        <v>9.9999999999999995E-8</v>
      </c>
      <c r="D394" s="73">
        <f t="shared" si="36"/>
        <v>1</v>
      </c>
      <c r="E394" s="73">
        <v>0.1328</v>
      </c>
      <c r="F394" s="73">
        <v>0.2</v>
      </c>
      <c r="G394" s="74">
        <f t="shared" si="37"/>
        <v>0.66399999999999992</v>
      </c>
      <c r="H394" s="73">
        <f t="shared" si="38"/>
        <v>3</v>
      </c>
      <c r="I394" s="48" t="s">
        <v>240</v>
      </c>
      <c r="K394" s="75">
        <f t="shared" si="39"/>
        <v>0</v>
      </c>
    </row>
    <row r="395" spans="1:12" x14ac:dyDescent="0.35">
      <c r="A395" s="99" t="s">
        <v>596</v>
      </c>
      <c r="B395" s="76">
        <v>2</v>
      </c>
      <c r="C395" s="72">
        <v>1.6</v>
      </c>
      <c r="D395" s="73">
        <f t="shared" si="36"/>
        <v>4</v>
      </c>
      <c r="E395" s="73">
        <v>28</v>
      </c>
      <c r="F395" s="73">
        <v>705</v>
      </c>
      <c r="H395" s="73">
        <f>IF(G397="NA","NA",IF(G397&lt;0.1,1,IF(G397&lt;=0.5,2,IF(G397&lt;=1,3,IF(G397&lt;=2,4,IF(G397&gt;2,5))))))</f>
        <v>1</v>
      </c>
      <c r="I395" s="48" t="s">
        <v>202</v>
      </c>
      <c r="J395" s="48">
        <v>4.97</v>
      </c>
      <c r="K395" s="75">
        <f t="shared" si="39"/>
        <v>37.278065630398736</v>
      </c>
      <c r="L395" s="48">
        <v>86.132000000000005</v>
      </c>
    </row>
    <row r="396" spans="1:12" x14ac:dyDescent="0.35">
      <c r="A396" s="99" t="s">
        <v>597</v>
      </c>
      <c r="B396" s="76">
        <v>3</v>
      </c>
      <c r="C396" s="72">
        <v>2.2000000000000002</v>
      </c>
      <c r="D396" s="73">
        <f t="shared" si="36"/>
        <v>4</v>
      </c>
      <c r="E396" s="73" t="s">
        <v>159</v>
      </c>
      <c r="F396" s="73">
        <v>6</v>
      </c>
      <c r="G396" s="74" t="s">
        <v>159</v>
      </c>
      <c r="H396" s="73" t="str">
        <f t="shared" si="38"/>
        <v>NA</v>
      </c>
      <c r="I396" s="48" t="s">
        <v>202</v>
      </c>
      <c r="K396" s="75">
        <f t="shared" si="39"/>
        <v>0</v>
      </c>
    </row>
    <row r="397" spans="1:12" x14ac:dyDescent="0.35">
      <c r="A397" s="99" t="s">
        <v>598</v>
      </c>
      <c r="B397" s="76">
        <v>3</v>
      </c>
      <c r="C397" s="72">
        <v>0.15</v>
      </c>
      <c r="D397" s="73">
        <f t="shared" si="36"/>
        <v>3</v>
      </c>
      <c r="E397" s="73">
        <v>0.24959999999999999</v>
      </c>
      <c r="F397" s="73">
        <v>242</v>
      </c>
      <c r="G397" s="74">
        <f>(E395/F395)</f>
        <v>3.971631205673759E-2</v>
      </c>
      <c r="H397" s="73" t="e">
        <f>IF(#REF!="NA","NA",IF(#REF!&lt;0.1,1,IF(#REF!&lt;=0.5,2,IF(#REF!&lt;=1,3,IF(#REF!&lt;=2,4,IF(#REF!&gt;2,5))))))</f>
        <v>#REF!</v>
      </c>
      <c r="I397" s="48" t="s">
        <v>202</v>
      </c>
      <c r="J397" s="48">
        <v>0.245</v>
      </c>
      <c r="K397" s="75">
        <f t="shared" si="39"/>
        <v>1.8376511226252901</v>
      </c>
      <c r="L397" s="48">
        <v>118.175</v>
      </c>
    </row>
    <row r="398" spans="1:12" x14ac:dyDescent="0.35">
      <c r="A398" s="99" t="s">
        <v>599</v>
      </c>
      <c r="B398" s="76">
        <v>2</v>
      </c>
      <c r="C398" s="72">
        <v>1E-3</v>
      </c>
      <c r="D398" s="73">
        <f t="shared" si="36"/>
        <v>1</v>
      </c>
      <c r="E398" s="73" t="s">
        <v>159</v>
      </c>
      <c r="F398" s="73">
        <v>5</v>
      </c>
      <c r="G398" s="74" t="s">
        <v>159</v>
      </c>
      <c r="H398" s="73" t="str">
        <f t="shared" si="38"/>
        <v>NA</v>
      </c>
      <c r="I398" s="48" t="s">
        <v>202</v>
      </c>
      <c r="K398" s="75">
        <f t="shared" si="39"/>
        <v>0</v>
      </c>
    </row>
    <row r="399" spans="1:12" x14ac:dyDescent="0.35">
      <c r="A399" s="99" t="s">
        <v>600</v>
      </c>
      <c r="B399" s="76">
        <v>3</v>
      </c>
      <c r="C399" s="77">
        <v>3.999671052632E-4</v>
      </c>
      <c r="D399" s="73">
        <f t="shared" si="36"/>
        <v>1</v>
      </c>
      <c r="E399" s="73" t="s">
        <v>159</v>
      </c>
      <c r="F399" s="73">
        <v>9.1999999999999998E-2</v>
      </c>
      <c r="G399" s="74" t="s">
        <v>159</v>
      </c>
      <c r="H399" s="73" t="str">
        <f t="shared" si="38"/>
        <v>NA</v>
      </c>
      <c r="I399" s="48" t="s">
        <v>240</v>
      </c>
      <c r="K399" s="75">
        <f t="shared" si="39"/>
        <v>0</v>
      </c>
    </row>
    <row r="400" spans="1:12" x14ac:dyDescent="0.35">
      <c r="A400" s="99" t="s">
        <v>601</v>
      </c>
      <c r="B400" s="76">
        <v>3</v>
      </c>
      <c r="C400" s="77" t="s">
        <v>159</v>
      </c>
      <c r="D400" s="73" t="str">
        <f t="shared" si="36"/>
        <v>NA</v>
      </c>
      <c r="E400" s="73" t="s">
        <v>159</v>
      </c>
      <c r="F400" s="73">
        <v>3</v>
      </c>
      <c r="G400" s="74" t="s">
        <v>159</v>
      </c>
      <c r="H400" s="73" t="str">
        <f t="shared" si="38"/>
        <v>NA</v>
      </c>
      <c r="I400" s="48" t="s">
        <v>202</v>
      </c>
      <c r="K400" s="75">
        <f t="shared" si="39"/>
        <v>0</v>
      </c>
    </row>
    <row r="401" spans="1:12" x14ac:dyDescent="0.35">
      <c r="A401" s="99" t="s">
        <v>602</v>
      </c>
      <c r="B401" s="76">
        <v>3</v>
      </c>
      <c r="C401" s="77" t="s">
        <v>159</v>
      </c>
      <c r="D401" s="73" t="str">
        <f t="shared" si="36"/>
        <v>NA</v>
      </c>
      <c r="E401" s="73" t="s">
        <v>159</v>
      </c>
      <c r="F401" s="73">
        <v>10</v>
      </c>
      <c r="G401" s="74" t="s">
        <v>159</v>
      </c>
      <c r="H401" s="73" t="str">
        <f t="shared" si="38"/>
        <v>NA</v>
      </c>
      <c r="I401" s="48" t="s">
        <v>202</v>
      </c>
      <c r="K401" s="75">
        <f t="shared" si="39"/>
        <v>0</v>
      </c>
    </row>
    <row r="402" spans="1:12" x14ac:dyDescent="0.35">
      <c r="A402" s="99" t="s">
        <v>603</v>
      </c>
      <c r="B402" s="76">
        <v>3</v>
      </c>
      <c r="C402" s="77" t="s">
        <v>159</v>
      </c>
      <c r="D402" s="73" t="str">
        <f t="shared" si="36"/>
        <v>NA</v>
      </c>
      <c r="E402" s="73" t="s">
        <v>159</v>
      </c>
      <c r="F402" s="73">
        <v>5</v>
      </c>
      <c r="G402" s="74" t="s">
        <v>159</v>
      </c>
      <c r="H402" s="73" t="str">
        <f t="shared" si="38"/>
        <v>NA</v>
      </c>
      <c r="I402" s="48" t="s">
        <v>202</v>
      </c>
      <c r="K402" s="75">
        <f t="shared" si="39"/>
        <v>0</v>
      </c>
    </row>
    <row r="403" spans="1:12" x14ac:dyDescent="0.35">
      <c r="A403" s="99" t="s">
        <v>604</v>
      </c>
      <c r="B403" s="76">
        <v>3</v>
      </c>
      <c r="C403" s="77" t="s">
        <v>159</v>
      </c>
      <c r="D403" s="73" t="str">
        <f t="shared" si="36"/>
        <v>NA</v>
      </c>
      <c r="E403" s="73" t="s">
        <v>159</v>
      </c>
      <c r="F403" s="73">
        <v>10</v>
      </c>
      <c r="G403" s="74" t="s">
        <v>159</v>
      </c>
      <c r="H403" s="73" t="str">
        <f t="shared" si="38"/>
        <v>NA</v>
      </c>
      <c r="I403" s="48" t="s">
        <v>202</v>
      </c>
      <c r="K403" s="75">
        <f t="shared" si="39"/>
        <v>0</v>
      </c>
    </row>
    <row r="404" spans="1:12" x14ac:dyDescent="0.35">
      <c r="A404" s="99" t="s">
        <v>605</v>
      </c>
      <c r="B404" s="76">
        <v>3</v>
      </c>
      <c r="C404" s="72">
        <v>2.9999999999999999E-7</v>
      </c>
      <c r="D404" s="73">
        <f t="shared" si="36"/>
        <v>1</v>
      </c>
      <c r="E404" s="73" t="s">
        <v>159</v>
      </c>
      <c r="F404" s="73">
        <v>0.25</v>
      </c>
      <c r="G404" s="74" t="s">
        <v>159</v>
      </c>
      <c r="H404" s="73" t="str">
        <f t="shared" si="38"/>
        <v>NA</v>
      </c>
      <c r="I404" s="48" t="s">
        <v>240</v>
      </c>
      <c r="K404" s="75">
        <f t="shared" si="39"/>
        <v>0</v>
      </c>
    </row>
    <row r="405" spans="1:12" x14ac:dyDescent="0.35">
      <c r="A405" s="99" t="s">
        <v>606</v>
      </c>
      <c r="B405" s="76">
        <v>2</v>
      </c>
      <c r="C405" s="72">
        <v>0.79900000000000004</v>
      </c>
      <c r="D405" s="73">
        <f t="shared" si="36"/>
        <v>3</v>
      </c>
      <c r="E405" s="73" t="s">
        <v>159</v>
      </c>
      <c r="F405" s="73">
        <v>71</v>
      </c>
      <c r="G405" s="74" t="s">
        <v>159</v>
      </c>
      <c r="H405" s="73" t="str">
        <f t="shared" si="38"/>
        <v>NA</v>
      </c>
      <c r="I405" s="48" t="s">
        <v>202</v>
      </c>
      <c r="J405" s="48">
        <v>0.79900000000000004</v>
      </c>
      <c r="K405" s="75">
        <v>6</v>
      </c>
      <c r="L405" s="48">
        <v>87.122</v>
      </c>
    </row>
    <row r="406" spans="1:12" ht="29" x14ac:dyDescent="0.35">
      <c r="A406" s="99" t="s">
        <v>607</v>
      </c>
      <c r="B406" s="76">
        <v>3</v>
      </c>
      <c r="C406" s="72">
        <v>2.5999999999999998E-4</v>
      </c>
      <c r="D406" s="73">
        <f t="shared" si="36"/>
        <v>1</v>
      </c>
      <c r="E406" s="74" t="s">
        <v>159</v>
      </c>
      <c r="F406" s="73">
        <v>3</v>
      </c>
      <c r="G406" s="74" t="s">
        <v>159</v>
      </c>
      <c r="H406" s="73" t="str">
        <f t="shared" si="38"/>
        <v>NA</v>
      </c>
      <c r="I406" s="48" t="s">
        <v>240</v>
      </c>
      <c r="K406" s="75">
        <f t="shared" si="39"/>
        <v>0</v>
      </c>
    </row>
    <row r="407" spans="1:12" x14ac:dyDescent="0.35">
      <c r="A407" s="99" t="s">
        <v>608</v>
      </c>
      <c r="B407" s="76">
        <v>3</v>
      </c>
      <c r="C407" s="72">
        <v>0.3</v>
      </c>
      <c r="D407" s="73">
        <f t="shared" si="36"/>
        <v>3</v>
      </c>
      <c r="E407" s="73">
        <v>4</v>
      </c>
      <c r="F407" s="73">
        <v>1370</v>
      </c>
      <c r="G407" s="74">
        <f t="shared" si="37"/>
        <v>2.9197080291970801E-3</v>
      </c>
      <c r="H407" s="73">
        <f t="shared" si="38"/>
        <v>1</v>
      </c>
      <c r="I407" s="48" t="s">
        <v>202</v>
      </c>
      <c r="K407" s="75">
        <f t="shared" si="39"/>
        <v>0</v>
      </c>
    </row>
    <row r="408" spans="1:12" x14ac:dyDescent="0.35">
      <c r="A408" s="99" t="s">
        <v>609</v>
      </c>
      <c r="B408" s="76">
        <v>4</v>
      </c>
      <c r="C408" s="72">
        <v>1.0999999999999999E-2</v>
      </c>
      <c r="D408" s="73">
        <f t="shared" si="36"/>
        <v>1</v>
      </c>
      <c r="E408" s="73">
        <v>1.5</v>
      </c>
      <c r="F408" s="73">
        <v>52</v>
      </c>
      <c r="G408" s="74">
        <f t="shared" si="37"/>
        <v>2.8846153846153848E-2</v>
      </c>
      <c r="H408" s="73">
        <f t="shared" si="38"/>
        <v>1</v>
      </c>
      <c r="I408" s="48" t="s">
        <v>202</v>
      </c>
      <c r="K408" s="75">
        <f t="shared" si="39"/>
        <v>0</v>
      </c>
    </row>
    <row r="409" spans="1:12" x14ac:dyDescent="0.35">
      <c r="A409" s="99" t="s">
        <v>610</v>
      </c>
      <c r="B409" s="76">
        <v>4</v>
      </c>
      <c r="C409" s="77" t="s">
        <v>159</v>
      </c>
      <c r="D409" s="73" t="str">
        <f t="shared" si="36"/>
        <v>NA</v>
      </c>
      <c r="E409" s="74" t="s">
        <v>159</v>
      </c>
      <c r="F409" s="73">
        <v>1</v>
      </c>
      <c r="G409" s="74" t="s">
        <v>159</v>
      </c>
      <c r="H409" s="73" t="str">
        <f t="shared" si="38"/>
        <v>NA</v>
      </c>
      <c r="I409" s="48" t="s">
        <v>202</v>
      </c>
      <c r="K409" s="75">
        <f t="shared" si="39"/>
        <v>0</v>
      </c>
    </row>
    <row r="410" spans="1:12" x14ac:dyDescent="0.35">
      <c r="A410" s="99" t="s">
        <v>611</v>
      </c>
      <c r="B410" s="76">
        <v>4</v>
      </c>
      <c r="C410" s="77" t="s">
        <v>159</v>
      </c>
      <c r="D410" s="73" t="str">
        <f t="shared" si="36"/>
        <v>NA</v>
      </c>
      <c r="E410" s="74" t="s">
        <v>159</v>
      </c>
      <c r="F410" s="73">
        <v>1</v>
      </c>
      <c r="G410" s="74" t="s">
        <v>159</v>
      </c>
      <c r="H410" s="73" t="str">
        <f t="shared" si="38"/>
        <v>NA</v>
      </c>
      <c r="I410" s="48" t="s">
        <v>202</v>
      </c>
      <c r="K410" s="75">
        <f t="shared" si="39"/>
        <v>0</v>
      </c>
    </row>
    <row r="411" spans="1:12" x14ac:dyDescent="0.35">
      <c r="A411" s="99" t="s">
        <v>612</v>
      </c>
      <c r="B411" s="76">
        <v>4</v>
      </c>
      <c r="C411" s="77" t="s">
        <v>159</v>
      </c>
      <c r="D411" s="73" t="str">
        <f t="shared" si="36"/>
        <v>NA</v>
      </c>
      <c r="E411" s="74" t="s">
        <v>159</v>
      </c>
      <c r="F411" s="73">
        <v>0.1</v>
      </c>
      <c r="G411" s="74" t="s">
        <v>159</v>
      </c>
      <c r="H411" s="73" t="str">
        <f t="shared" si="38"/>
        <v>NA</v>
      </c>
      <c r="I411" s="48" t="s">
        <v>202</v>
      </c>
      <c r="K411" s="75">
        <f t="shared" si="39"/>
        <v>0</v>
      </c>
    </row>
    <row r="412" spans="1:12" x14ac:dyDescent="0.35">
      <c r="A412" s="99" t="s">
        <v>613</v>
      </c>
      <c r="B412" s="76">
        <v>4</v>
      </c>
      <c r="C412" s="77">
        <v>41.996546052630002</v>
      </c>
      <c r="D412" s="73">
        <f t="shared" si="36"/>
        <v>5</v>
      </c>
      <c r="E412" s="74">
        <v>0.21</v>
      </c>
      <c r="F412" s="73">
        <v>0.12</v>
      </c>
      <c r="G412" s="74">
        <f t="shared" si="37"/>
        <v>1.75</v>
      </c>
      <c r="H412" s="73">
        <f t="shared" si="38"/>
        <v>4</v>
      </c>
      <c r="I412" s="48" t="s">
        <v>202</v>
      </c>
      <c r="K412" s="75">
        <f t="shared" si="39"/>
        <v>0</v>
      </c>
      <c r="L412" s="48">
        <v>170.73400000000001</v>
      </c>
    </row>
    <row r="413" spans="1:12" x14ac:dyDescent="0.35">
      <c r="A413" s="99" t="s">
        <v>614</v>
      </c>
      <c r="B413" s="76">
        <v>5</v>
      </c>
      <c r="C413" s="77" t="s">
        <v>159</v>
      </c>
      <c r="D413" s="73" t="str">
        <f t="shared" si="36"/>
        <v>NA</v>
      </c>
      <c r="E413" s="74" t="s">
        <v>159</v>
      </c>
      <c r="F413" s="73">
        <v>1</v>
      </c>
      <c r="G413" s="74" t="s">
        <v>159</v>
      </c>
      <c r="H413" s="73" t="str">
        <f t="shared" si="38"/>
        <v>NA</v>
      </c>
      <c r="I413" s="48" t="s">
        <v>202</v>
      </c>
      <c r="K413" s="75">
        <f t="shared" si="39"/>
        <v>0</v>
      </c>
    </row>
    <row r="414" spans="1:12" x14ac:dyDescent="0.35">
      <c r="A414" s="99" t="s">
        <v>615</v>
      </c>
      <c r="B414" s="76">
        <v>3</v>
      </c>
      <c r="C414" s="72">
        <v>6.0000000000000001E-3</v>
      </c>
      <c r="D414" s="73">
        <f t="shared" si="36"/>
        <v>1</v>
      </c>
      <c r="E414" s="74" t="s">
        <v>159</v>
      </c>
      <c r="F414" s="73">
        <v>0.5</v>
      </c>
      <c r="G414" s="74" t="s">
        <v>159</v>
      </c>
      <c r="H414" s="73" t="str">
        <f t="shared" si="38"/>
        <v>NA</v>
      </c>
      <c r="I414" s="48" t="s">
        <v>202</v>
      </c>
      <c r="K414" s="75">
        <f t="shared" si="39"/>
        <v>0</v>
      </c>
      <c r="L414" s="48">
        <v>162.23099999999999</v>
      </c>
    </row>
    <row r="415" spans="1:12" ht="29" x14ac:dyDescent="0.35">
      <c r="A415" s="99" t="s">
        <v>616</v>
      </c>
      <c r="B415" s="76">
        <v>2</v>
      </c>
      <c r="C415" s="111">
        <v>3.999671052632E-4</v>
      </c>
      <c r="D415" s="73">
        <f t="shared" si="36"/>
        <v>1</v>
      </c>
      <c r="E415" s="74" t="s">
        <v>159</v>
      </c>
      <c r="F415" s="73">
        <v>10</v>
      </c>
      <c r="G415" s="74" t="s">
        <v>159</v>
      </c>
      <c r="H415" s="73" t="str">
        <f t="shared" si="38"/>
        <v>NA</v>
      </c>
      <c r="I415" s="48" t="s">
        <v>202</v>
      </c>
      <c r="K415" s="75">
        <f t="shared" si="39"/>
        <v>0</v>
      </c>
    </row>
    <row r="416" spans="1:12" x14ac:dyDescent="0.35">
      <c r="A416" s="99" t="s">
        <v>617</v>
      </c>
      <c r="B416" s="76">
        <v>4</v>
      </c>
      <c r="C416" s="72">
        <v>6.9</v>
      </c>
      <c r="D416" s="73">
        <f t="shared" si="36"/>
        <v>4</v>
      </c>
      <c r="E416" s="73">
        <v>0.8</v>
      </c>
      <c r="F416" s="73">
        <v>5.2</v>
      </c>
      <c r="G416" s="74">
        <f t="shared" si="37"/>
        <v>0.15384615384615385</v>
      </c>
      <c r="H416" s="73">
        <f t="shared" si="38"/>
        <v>2</v>
      </c>
      <c r="I416" s="48" t="s">
        <v>202</v>
      </c>
      <c r="J416" s="48">
        <v>2E-3</v>
      </c>
      <c r="K416" s="75">
        <f t="shared" si="39"/>
        <v>1.5001233654084001E-2</v>
      </c>
      <c r="L416" s="48">
        <v>63.103000000000002</v>
      </c>
    </row>
    <row r="417" spans="1:12" x14ac:dyDescent="0.35">
      <c r="A417" s="99" t="s">
        <v>618</v>
      </c>
      <c r="B417" s="76">
        <v>3</v>
      </c>
      <c r="C417" s="77">
        <v>3465.3150000000001</v>
      </c>
      <c r="D417" s="73">
        <f t="shared" si="36"/>
        <v>5</v>
      </c>
      <c r="E417" s="73">
        <v>0.4</v>
      </c>
      <c r="F417" s="73">
        <v>31</v>
      </c>
      <c r="G417" s="74">
        <f t="shared" si="37"/>
        <v>1.2903225806451613E-2</v>
      </c>
      <c r="H417" s="73">
        <f t="shared" si="38"/>
        <v>1</v>
      </c>
      <c r="I417" s="48" t="s">
        <v>202</v>
      </c>
      <c r="K417" s="75">
        <f t="shared" si="39"/>
        <v>0</v>
      </c>
    </row>
    <row r="418" spans="1:12" x14ac:dyDescent="0.35">
      <c r="A418" s="99" t="s">
        <v>619</v>
      </c>
      <c r="B418" s="76">
        <v>3</v>
      </c>
      <c r="C418" s="72">
        <v>2.0000000000000001E-4</v>
      </c>
      <c r="D418" s="73">
        <f t="shared" si="36"/>
        <v>1</v>
      </c>
      <c r="E418" s="73" t="s">
        <v>159</v>
      </c>
      <c r="F418" s="73">
        <v>3</v>
      </c>
      <c r="G418" s="74" t="s">
        <v>159</v>
      </c>
      <c r="H418" s="73" t="str">
        <f t="shared" si="38"/>
        <v>NA</v>
      </c>
      <c r="I418" s="48" t="s">
        <v>202</v>
      </c>
      <c r="K418" s="75">
        <f t="shared" si="39"/>
        <v>0</v>
      </c>
    </row>
    <row r="419" spans="1:12" x14ac:dyDescent="0.35">
      <c r="A419" s="99" t="s">
        <v>620</v>
      </c>
      <c r="B419" s="76">
        <v>3</v>
      </c>
      <c r="C419" s="72">
        <v>0.02</v>
      </c>
      <c r="D419" s="73">
        <f t="shared" si="36"/>
        <v>2</v>
      </c>
      <c r="E419" s="73">
        <v>2.35E-2</v>
      </c>
      <c r="F419" s="73">
        <v>5</v>
      </c>
      <c r="G419" s="74">
        <f t="shared" si="37"/>
        <v>4.7000000000000002E-3</v>
      </c>
      <c r="H419" s="73">
        <f t="shared" si="38"/>
        <v>1</v>
      </c>
      <c r="I419" s="48" t="s">
        <v>202</v>
      </c>
      <c r="J419" s="48">
        <v>0.03</v>
      </c>
      <c r="K419" s="75">
        <f t="shared" si="39"/>
        <v>0.22501850481125998</v>
      </c>
      <c r="L419" s="48">
        <v>123.11</v>
      </c>
    </row>
    <row r="420" spans="1:12" x14ac:dyDescent="0.35">
      <c r="A420" s="99" t="s">
        <v>621</v>
      </c>
      <c r="B420" s="76">
        <v>2</v>
      </c>
      <c r="C420" s="72">
        <v>0.02</v>
      </c>
      <c r="D420" s="73">
        <f t="shared" si="36"/>
        <v>2</v>
      </c>
      <c r="E420" s="73" t="s">
        <v>159</v>
      </c>
      <c r="F420" s="73">
        <v>0.64</v>
      </c>
      <c r="G420" s="74" t="s">
        <v>159</v>
      </c>
      <c r="H420" s="73" t="str">
        <f t="shared" si="38"/>
        <v>NA</v>
      </c>
      <c r="I420" s="48" t="s">
        <v>202</v>
      </c>
      <c r="K420" s="75">
        <f t="shared" si="39"/>
        <v>0</v>
      </c>
    </row>
    <row r="421" spans="1:12" x14ac:dyDescent="0.35">
      <c r="A421" s="99" t="s">
        <v>622</v>
      </c>
      <c r="B421" s="76">
        <v>2</v>
      </c>
      <c r="C421" s="72">
        <v>2.0799999999999998E-3</v>
      </c>
      <c r="D421" s="73">
        <f t="shared" si="36"/>
        <v>1</v>
      </c>
      <c r="E421" s="73">
        <v>620</v>
      </c>
      <c r="F421" s="73">
        <v>307</v>
      </c>
      <c r="G421" s="74">
        <f t="shared" si="37"/>
        <v>2.0195439739413681</v>
      </c>
      <c r="H421" s="73">
        <f t="shared" si="38"/>
        <v>5</v>
      </c>
      <c r="I421" s="48" t="s">
        <v>202</v>
      </c>
      <c r="J421" s="48">
        <v>2.79</v>
      </c>
      <c r="K421" s="75">
        <f t="shared" si="39"/>
        <v>20.92672094744718</v>
      </c>
      <c r="L421" s="48">
        <v>75.066999999999993</v>
      </c>
    </row>
    <row r="422" spans="1:12" x14ac:dyDescent="0.35">
      <c r="A422" s="99" t="s">
        <v>623</v>
      </c>
      <c r="B422" s="76">
        <v>3</v>
      </c>
      <c r="C422" s="72">
        <v>96</v>
      </c>
      <c r="D422" s="73">
        <f t="shared" si="36"/>
        <v>5</v>
      </c>
      <c r="E422" s="73">
        <v>2</v>
      </c>
      <c r="F422" s="73">
        <v>5.6</v>
      </c>
      <c r="G422" s="74">
        <f t="shared" si="37"/>
        <v>0.35714285714285715</v>
      </c>
      <c r="H422" s="73">
        <f t="shared" si="38"/>
        <v>2</v>
      </c>
      <c r="I422" s="48" t="s">
        <v>202</v>
      </c>
      <c r="K422" s="75">
        <f t="shared" si="39"/>
        <v>0</v>
      </c>
    </row>
    <row r="423" spans="1:12" x14ac:dyDescent="0.35">
      <c r="A423" s="99" t="s">
        <v>624</v>
      </c>
      <c r="B423" s="76">
        <v>3</v>
      </c>
      <c r="C423" s="77">
        <v>101.325</v>
      </c>
      <c r="D423" s="73">
        <f t="shared" si="36"/>
        <v>5</v>
      </c>
      <c r="E423" s="73" t="s">
        <v>159</v>
      </c>
      <c r="F423" s="73">
        <v>29</v>
      </c>
      <c r="G423" s="74" t="s">
        <v>159</v>
      </c>
      <c r="H423" s="73" t="str">
        <f t="shared" si="38"/>
        <v>NA</v>
      </c>
      <c r="I423" s="48" t="s">
        <v>202</v>
      </c>
      <c r="K423" s="75">
        <f t="shared" si="39"/>
        <v>0</v>
      </c>
    </row>
    <row r="424" spans="1:12" x14ac:dyDescent="0.35">
      <c r="A424" s="99" t="s">
        <v>625</v>
      </c>
      <c r="B424" s="76">
        <v>3</v>
      </c>
      <c r="C424" s="72">
        <v>5.0000000000000002E-5</v>
      </c>
      <c r="D424" s="73">
        <f t="shared" si="36"/>
        <v>1</v>
      </c>
      <c r="E424" s="73" t="s">
        <v>159</v>
      </c>
      <c r="F424" s="73">
        <v>0.46</v>
      </c>
      <c r="G424" s="74" t="s">
        <v>159</v>
      </c>
      <c r="H424" s="73" t="str">
        <f t="shared" si="38"/>
        <v>NA</v>
      </c>
      <c r="I424" s="48" t="s">
        <v>202</v>
      </c>
      <c r="J424" s="48">
        <v>5.0000000000000002E-5</v>
      </c>
      <c r="K424" s="75">
        <f t="shared" si="39"/>
        <v>3.7503084135210002E-4</v>
      </c>
      <c r="L424" s="48">
        <v>227.08699999999999</v>
      </c>
    </row>
    <row r="425" spans="1:12" x14ac:dyDescent="0.35">
      <c r="A425" s="99" t="s">
        <v>626</v>
      </c>
      <c r="B425" s="76">
        <v>3</v>
      </c>
      <c r="C425" s="72">
        <v>3.7</v>
      </c>
      <c r="D425" s="73">
        <f t="shared" si="36"/>
        <v>4</v>
      </c>
      <c r="E425" s="73">
        <v>250</v>
      </c>
      <c r="F425" s="73">
        <v>50</v>
      </c>
      <c r="G425" s="74">
        <f t="shared" si="37"/>
        <v>5</v>
      </c>
      <c r="H425" s="73">
        <f t="shared" si="38"/>
        <v>5</v>
      </c>
      <c r="I425" s="48" t="s">
        <v>202</v>
      </c>
      <c r="J425" s="48">
        <v>4.79</v>
      </c>
      <c r="K425" s="75">
        <f t="shared" si="39"/>
        <v>35.927954601531184</v>
      </c>
      <c r="L425" s="48">
        <v>61.040999999999997</v>
      </c>
    </row>
    <row r="426" spans="1:12" x14ac:dyDescent="0.35">
      <c r="A426" s="99" t="s">
        <v>627</v>
      </c>
      <c r="B426" s="76">
        <v>2</v>
      </c>
      <c r="C426" s="72">
        <v>1</v>
      </c>
      <c r="D426" s="73">
        <f t="shared" si="36"/>
        <v>3</v>
      </c>
      <c r="E426" s="73">
        <v>1080</v>
      </c>
      <c r="F426" s="73">
        <v>91</v>
      </c>
      <c r="G426" s="74">
        <f t="shared" si="37"/>
        <v>11.868131868131869</v>
      </c>
      <c r="H426" s="73">
        <f t="shared" si="38"/>
        <v>5</v>
      </c>
      <c r="I426" s="48" t="s">
        <v>202</v>
      </c>
      <c r="J426" s="48">
        <v>1.36</v>
      </c>
      <c r="K426" s="75">
        <f t="shared" si="39"/>
        <v>10.20083888477712</v>
      </c>
      <c r="L426" s="48">
        <v>89.093999999999994</v>
      </c>
    </row>
    <row r="427" spans="1:12" x14ac:dyDescent="0.35">
      <c r="A427" s="99" t="s">
        <v>628</v>
      </c>
      <c r="B427" s="76">
        <v>3</v>
      </c>
      <c r="C427" s="72">
        <v>1.7</v>
      </c>
      <c r="D427" s="73">
        <f t="shared" si="36"/>
        <v>4</v>
      </c>
      <c r="E427" s="73">
        <v>17.5</v>
      </c>
      <c r="F427" s="73">
        <v>36</v>
      </c>
      <c r="G427" s="74">
        <f t="shared" si="37"/>
        <v>0.4861111111111111</v>
      </c>
      <c r="H427" s="73">
        <f t="shared" si="38"/>
        <v>2</v>
      </c>
      <c r="I427" s="48" t="s">
        <v>202</v>
      </c>
      <c r="J427" s="48">
        <v>2.2999999999999998</v>
      </c>
      <c r="K427" s="75">
        <f t="shared" si="39"/>
        <v>17.251418702196599</v>
      </c>
      <c r="L427" s="48">
        <v>89.093999999999994</v>
      </c>
    </row>
    <row r="428" spans="1:12" x14ac:dyDescent="0.35">
      <c r="A428" s="99" t="s">
        <v>629</v>
      </c>
      <c r="B428" s="76">
        <v>4</v>
      </c>
      <c r="C428" s="72">
        <v>5150</v>
      </c>
      <c r="D428" s="73">
        <f t="shared" si="36"/>
        <v>5</v>
      </c>
      <c r="E428" s="73" t="s">
        <v>159</v>
      </c>
      <c r="F428" s="73">
        <v>90</v>
      </c>
      <c r="G428" s="74" t="s">
        <v>159</v>
      </c>
      <c r="H428" s="73" t="str">
        <f t="shared" si="38"/>
        <v>NA</v>
      </c>
      <c r="I428" s="48" t="s">
        <v>202</v>
      </c>
      <c r="K428" s="75">
        <f t="shared" si="39"/>
        <v>0</v>
      </c>
    </row>
    <row r="429" spans="1:12" x14ac:dyDescent="0.35">
      <c r="A429" s="99" t="s">
        <v>630</v>
      </c>
      <c r="B429" s="76">
        <v>2</v>
      </c>
      <c r="C429" s="72">
        <v>0.42</v>
      </c>
      <c r="D429" s="73">
        <f t="shared" si="36"/>
        <v>3</v>
      </c>
      <c r="E429" s="73">
        <v>3412</v>
      </c>
      <c r="F429" s="73">
        <v>1050</v>
      </c>
      <c r="G429" s="74">
        <f t="shared" si="37"/>
        <v>3.2495238095238097</v>
      </c>
      <c r="H429" s="73">
        <f t="shared" si="38"/>
        <v>5</v>
      </c>
      <c r="I429" s="48" t="s">
        <v>202</v>
      </c>
      <c r="J429" s="48">
        <v>0.56999999999999995</v>
      </c>
      <c r="K429" s="75">
        <f t="shared" si="39"/>
        <v>4.2753515914139397</v>
      </c>
      <c r="L429" s="48">
        <v>128.255</v>
      </c>
    </row>
    <row r="430" spans="1:12" x14ac:dyDescent="0.35">
      <c r="A430" s="99" t="s">
        <v>631</v>
      </c>
      <c r="B430" s="76">
        <v>1</v>
      </c>
      <c r="C430" s="77" t="s">
        <v>159</v>
      </c>
      <c r="D430" s="73" t="str">
        <f t="shared" si="36"/>
        <v>NA</v>
      </c>
      <c r="E430" s="73" t="s">
        <v>159</v>
      </c>
      <c r="F430" s="73">
        <v>10</v>
      </c>
      <c r="G430" s="74" t="s">
        <v>159</v>
      </c>
      <c r="H430" s="73" t="str">
        <f t="shared" si="38"/>
        <v>NA</v>
      </c>
      <c r="I430" s="48" t="s">
        <v>202</v>
      </c>
      <c r="K430" s="75">
        <f t="shared" si="39"/>
        <v>0</v>
      </c>
    </row>
    <row r="431" spans="1:12" x14ac:dyDescent="0.35">
      <c r="A431" s="99" t="s">
        <v>632</v>
      </c>
      <c r="B431" s="76">
        <v>3</v>
      </c>
      <c r="C431" s="72">
        <v>0.13</v>
      </c>
      <c r="D431" s="73">
        <f t="shared" si="36"/>
        <v>2</v>
      </c>
      <c r="E431" s="73" t="s">
        <v>159</v>
      </c>
      <c r="F431" s="73">
        <v>0.1</v>
      </c>
      <c r="G431" s="74" t="s">
        <v>159</v>
      </c>
      <c r="H431" s="73" t="str">
        <f t="shared" si="38"/>
        <v>NA</v>
      </c>
      <c r="I431" s="48" t="s">
        <v>202</v>
      </c>
      <c r="K431" s="75">
        <f t="shared" si="39"/>
        <v>0</v>
      </c>
    </row>
    <row r="432" spans="1:12" x14ac:dyDescent="0.35">
      <c r="A432" s="99" t="s">
        <v>633</v>
      </c>
      <c r="B432" s="76">
        <v>2</v>
      </c>
      <c r="C432" s="72">
        <v>1.33</v>
      </c>
      <c r="D432" s="73">
        <f t="shared" si="36"/>
        <v>4</v>
      </c>
      <c r="E432" s="73">
        <v>725</v>
      </c>
      <c r="F432" s="73">
        <v>1400</v>
      </c>
      <c r="G432" s="74">
        <f t="shared" si="37"/>
        <v>0.5178571428571429</v>
      </c>
      <c r="H432" s="73">
        <f t="shared" si="38"/>
        <v>3</v>
      </c>
      <c r="I432" s="48" t="s">
        <v>202</v>
      </c>
      <c r="J432" s="48">
        <v>1.86</v>
      </c>
      <c r="K432" s="75">
        <f t="shared" si="39"/>
        <v>13.951147298298121</v>
      </c>
      <c r="L432" s="48">
        <v>114.229</v>
      </c>
    </row>
    <row r="433" spans="1:12" x14ac:dyDescent="0.35">
      <c r="A433" s="99" t="s">
        <v>634</v>
      </c>
      <c r="B433" s="76">
        <v>2</v>
      </c>
      <c r="C433" s="77">
        <v>6.6000000000000003E-2</v>
      </c>
      <c r="D433" s="73">
        <f t="shared" si="36"/>
        <v>2</v>
      </c>
      <c r="E433" s="74" t="s">
        <v>159</v>
      </c>
      <c r="F433" s="73">
        <v>5</v>
      </c>
      <c r="G433" s="74" t="s">
        <v>159</v>
      </c>
      <c r="H433" s="73" t="str">
        <f t="shared" si="38"/>
        <v>NA</v>
      </c>
      <c r="I433" s="48" t="s">
        <v>202</v>
      </c>
      <c r="K433" s="75">
        <f t="shared" si="39"/>
        <v>0</v>
      </c>
    </row>
    <row r="434" spans="1:12" x14ac:dyDescent="0.35">
      <c r="A434" s="99" t="s">
        <v>635</v>
      </c>
      <c r="B434" s="76">
        <v>3</v>
      </c>
      <c r="C434" s="77">
        <v>0.9332565789474</v>
      </c>
      <c r="D434" s="73">
        <f t="shared" si="36"/>
        <v>3</v>
      </c>
      <c r="E434" s="73" t="s">
        <v>159</v>
      </c>
      <c r="F434" s="73">
        <v>1.6000000000000001E-3</v>
      </c>
      <c r="G434" s="74" t="s">
        <v>159</v>
      </c>
      <c r="H434" s="73" t="str">
        <f t="shared" si="38"/>
        <v>NA</v>
      </c>
      <c r="I434" s="48" t="s">
        <v>202</v>
      </c>
      <c r="K434" s="75">
        <f t="shared" si="39"/>
        <v>0</v>
      </c>
    </row>
    <row r="435" spans="1:12" x14ac:dyDescent="0.35">
      <c r="A435" s="99" t="s">
        <v>636</v>
      </c>
      <c r="B435" s="76">
        <v>3</v>
      </c>
      <c r="C435" s="77">
        <v>1.3332236842110001E-4</v>
      </c>
      <c r="D435" s="73">
        <f t="shared" si="36"/>
        <v>1</v>
      </c>
      <c r="E435" s="73" t="s">
        <v>159</v>
      </c>
      <c r="F435" s="73">
        <v>1</v>
      </c>
      <c r="G435" s="74" t="s">
        <v>159</v>
      </c>
      <c r="H435" s="73" t="str">
        <f t="shared" si="38"/>
        <v>NA</v>
      </c>
      <c r="I435" s="48" t="s">
        <v>202</v>
      </c>
      <c r="K435" s="75">
        <f t="shared" si="39"/>
        <v>0</v>
      </c>
    </row>
    <row r="436" spans="1:12" x14ac:dyDescent="0.35">
      <c r="A436" s="99" t="s">
        <v>637</v>
      </c>
      <c r="B436" s="76">
        <v>2</v>
      </c>
      <c r="C436" s="77">
        <v>101.325</v>
      </c>
      <c r="D436" s="73">
        <f t="shared" si="36"/>
        <v>5</v>
      </c>
      <c r="E436" s="73">
        <v>0.2</v>
      </c>
      <c r="F436" s="73">
        <v>3.6700000000000003E-2</v>
      </c>
      <c r="G436" s="74">
        <f t="shared" si="37"/>
        <v>5.4495912806539506</v>
      </c>
      <c r="H436" s="73">
        <f t="shared" si="38"/>
        <v>5</v>
      </c>
      <c r="I436" s="48" t="s">
        <v>202</v>
      </c>
      <c r="K436" s="75">
        <f t="shared" si="39"/>
        <v>0</v>
      </c>
    </row>
    <row r="437" spans="1:12" x14ac:dyDescent="0.35">
      <c r="A437" s="99" t="s">
        <v>638</v>
      </c>
      <c r="B437" s="76">
        <v>3</v>
      </c>
      <c r="C437" s="77">
        <v>101.325</v>
      </c>
      <c r="D437" s="73">
        <f t="shared" si="36"/>
        <v>5</v>
      </c>
      <c r="E437" s="73">
        <v>1E-3</v>
      </c>
      <c r="F437" s="73">
        <v>6.6699999999999995E-2</v>
      </c>
      <c r="G437" s="74">
        <f t="shared" si="37"/>
        <v>1.4992503748125939E-2</v>
      </c>
      <c r="H437" s="73">
        <f t="shared" si="38"/>
        <v>1</v>
      </c>
      <c r="I437" s="48" t="s">
        <v>202</v>
      </c>
      <c r="K437" s="75">
        <f t="shared" si="39"/>
        <v>0</v>
      </c>
    </row>
    <row r="438" spans="1:12" x14ac:dyDescent="0.35">
      <c r="A438" s="99" t="s">
        <v>639</v>
      </c>
      <c r="B438" s="76">
        <v>2</v>
      </c>
      <c r="C438" s="77" t="s">
        <v>159</v>
      </c>
      <c r="D438" s="73" t="str">
        <f t="shared" si="36"/>
        <v>NA</v>
      </c>
      <c r="E438" s="73" t="s">
        <v>159</v>
      </c>
      <c r="F438" s="73">
        <v>2</v>
      </c>
      <c r="G438" s="74" t="s">
        <v>159</v>
      </c>
      <c r="H438" s="73" t="str">
        <f t="shared" si="38"/>
        <v>NA</v>
      </c>
      <c r="I438" s="48" t="s">
        <v>202</v>
      </c>
      <c r="K438" s="75">
        <f t="shared" si="39"/>
        <v>0</v>
      </c>
    </row>
    <row r="439" spans="1:12" x14ac:dyDescent="0.35">
      <c r="A439" s="99" t="s">
        <v>640</v>
      </c>
      <c r="B439" s="76">
        <v>3</v>
      </c>
      <c r="C439" s="72">
        <v>0</v>
      </c>
      <c r="D439" s="73">
        <f t="shared" si="36"/>
        <v>1</v>
      </c>
      <c r="E439" s="73" t="s">
        <v>159</v>
      </c>
      <c r="F439" s="73">
        <v>0.5</v>
      </c>
      <c r="G439" s="74" t="s">
        <v>159</v>
      </c>
      <c r="H439" s="73" t="str">
        <f t="shared" si="38"/>
        <v>NA</v>
      </c>
      <c r="I439" s="48" t="s">
        <v>202</v>
      </c>
      <c r="K439" s="75">
        <f t="shared" si="39"/>
        <v>0</v>
      </c>
    </row>
    <row r="440" spans="1:12" x14ac:dyDescent="0.35">
      <c r="A440" s="99" t="s">
        <v>641</v>
      </c>
      <c r="B440" s="76">
        <v>3</v>
      </c>
      <c r="C440" s="72">
        <v>0</v>
      </c>
      <c r="D440" s="73">
        <f t="shared" si="36"/>
        <v>1</v>
      </c>
      <c r="E440" s="73" t="s">
        <v>159</v>
      </c>
      <c r="F440" s="73">
        <v>0.1</v>
      </c>
      <c r="G440" s="74" t="s">
        <v>159</v>
      </c>
      <c r="H440" s="73" t="str">
        <f t="shared" si="38"/>
        <v>NA</v>
      </c>
      <c r="I440" s="48" t="s">
        <v>202</v>
      </c>
      <c r="K440" s="75">
        <f t="shared" si="39"/>
        <v>0</v>
      </c>
    </row>
    <row r="441" spans="1:12" x14ac:dyDescent="0.35">
      <c r="A441" s="99" t="s">
        <v>642</v>
      </c>
      <c r="B441" s="76">
        <v>3</v>
      </c>
      <c r="C441" s="77">
        <v>5.3328947368419996E-6</v>
      </c>
      <c r="D441" s="73">
        <f t="shared" si="36"/>
        <v>1</v>
      </c>
      <c r="E441" s="74">
        <v>0.47599999999999998</v>
      </c>
      <c r="F441" s="73">
        <v>0.1</v>
      </c>
      <c r="G441" s="74">
        <f t="shared" si="37"/>
        <v>4.76</v>
      </c>
      <c r="H441" s="73">
        <f t="shared" si="38"/>
        <v>5</v>
      </c>
      <c r="I441" s="48" t="s">
        <v>240</v>
      </c>
      <c r="K441" s="75">
        <f t="shared" si="39"/>
        <v>0</v>
      </c>
      <c r="L441" s="48">
        <v>291.26100000000002</v>
      </c>
    </row>
    <row r="442" spans="1:12" x14ac:dyDescent="0.35">
      <c r="A442" s="99" t="s">
        <v>643</v>
      </c>
      <c r="B442" s="76">
        <v>2</v>
      </c>
      <c r="C442" s="72">
        <v>22.8</v>
      </c>
      <c r="D442" s="73">
        <f t="shared" si="36"/>
        <v>5</v>
      </c>
      <c r="E442" s="73">
        <v>2.5</v>
      </c>
      <c r="F442" s="73">
        <v>1.2999999999999999E-2</v>
      </c>
      <c r="G442" s="74">
        <f t="shared" si="37"/>
        <v>192.30769230769232</v>
      </c>
      <c r="H442" s="73">
        <f t="shared" si="38"/>
        <v>5</v>
      </c>
      <c r="I442" s="48" t="s">
        <v>202</v>
      </c>
      <c r="K442" s="75">
        <f t="shared" si="39"/>
        <v>0</v>
      </c>
    </row>
    <row r="443" spans="1:12" x14ac:dyDescent="0.35">
      <c r="A443" s="99" t="s">
        <v>644</v>
      </c>
      <c r="B443" s="76">
        <v>3</v>
      </c>
      <c r="C443" s="72">
        <v>1.0000000000000001E-5</v>
      </c>
      <c r="D443" s="73">
        <f t="shared" si="36"/>
        <v>1</v>
      </c>
      <c r="E443" s="73" t="s">
        <v>159</v>
      </c>
      <c r="F443" s="73">
        <v>0.5</v>
      </c>
      <c r="G443" s="74" t="s">
        <v>159</v>
      </c>
      <c r="H443" s="73" t="str">
        <f t="shared" si="38"/>
        <v>NA</v>
      </c>
      <c r="I443" s="48" t="s">
        <v>202</v>
      </c>
      <c r="K443" s="75">
        <f t="shared" si="39"/>
        <v>0</v>
      </c>
    </row>
    <row r="444" spans="1:12" x14ac:dyDescent="0.35">
      <c r="A444" s="99" t="s">
        <v>645</v>
      </c>
      <c r="B444" s="76">
        <v>3</v>
      </c>
      <c r="C444" s="72">
        <v>6.9999999999999999E-6</v>
      </c>
      <c r="D444" s="73">
        <f t="shared" si="36"/>
        <v>1</v>
      </c>
      <c r="E444" s="73" t="s">
        <v>159</v>
      </c>
      <c r="F444" s="73">
        <v>0.5</v>
      </c>
      <c r="G444" s="74" t="s">
        <v>159</v>
      </c>
      <c r="H444" s="73" t="str">
        <f t="shared" si="38"/>
        <v>NA</v>
      </c>
      <c r="I444" s="48" t="s">
        <v>202</v>
      </c>
      <c r="K444" s="75">
        <f t="shared" si="39"/>
        <v>0</v>
      </c>
    </row>
    <row r="445" spans="1:12" x14ac:dyDescent="0.35">
      <c r="A445" s="99" t="s">
        <v>646</v>
      </c>
      <c r="B445" s="76">
        <v>3</v>
      </c>
      <c r="C445" s="72">
        <v>1.9999999999999999E-6</v>
      </c>
      <c r="D445" s="73">
        <f t="shared" si="36"/>
        <v>1</v>
      </c>
      <c r="E445" s="73" t="s">
        <v>159</v>
      </c>
      <c r="F445" s="73">
        <v>0.5</v>
      </c>
      <c r="G445" s="74" t="s">
        <v>159</v>
      </c>
      <c r="H445" s="73" t="str">
        <f t="shared" si="38"/>
        <v>NA</v>
      </c>
      <c r="I445" s="48" t="s">
        <v>202</v>
      </c>
      <c r="K445" s="75">
        <f t="shared" si="39"/>
        <v>0</v>
      </c>
    </row>
    <row r="446" spans="1:12" x14ac:dyDescent="0.35">
      <c r="A446" s="99" t="s">
        <v>647</v>
      </c>
      <c r="B446" s="76">
        <v>2</v>
      </c>
      <c r="C446" s="72">
        <v>0</v>
      </c>
      <c r="D446" s="73">
        <f t="shared" si="36"/>
        <v>1</v>
      </c>
      <c r="E446" s="73" t="s">
        <v>159</v>
      </c>
      <c r="F446" s="73">
        <v>10</v>
      </c>
      <c r="G446" s="74" t="s">
        <v>159</v>
      </c>
      <c r="H446" s="73" t="str">
        <f t="shared" si="38"/>
        <v>NA</v>
      </c>
      <c r="I446" s="48" t="s">
        <v>202</v>
      </c>
      <c r="K446" s="75">
        <f t="shared" si="39"/>
        <v>0</v>
      </c>
    </row>
    <row r="447" spans="1:12" x14ac:dyDescent="0.35">
      <c r="A447" s="99" t="s">
        <v>648</v>
      </c>
      <c r="B447" s="76">
        <v>2</v>
      </c>
      <c r="C447" s="77">
        <v>55.995394736839998</v>
      </c>
      <c r="D447" s="73">
        <f t="shared" si="36"/>
        <v>5</v>
      </c>
      <c r="E447" s="73">
        <v>7</v>
      </c>
      <c r="F447" s="73">
        <v>1770</v>
      </c>
      <c r="G447" s="74">
        <f t="shared" si="37"/>
        <v>3.9548022598870055E-3</v>
      </c>
      <c r="H447" s="73">
        <f t="shared" si="38"/>
        <v>1</v>
      </c>
      <c r="I447" s="48" t="s">
        <v>202</v>
      </c>
      <c r="J447" s="48">
        <v>68.3</v>
      </c>
      <c r="K447" s="75">
        <f t="shared" si="39"/>
        <v>512.29212928696859</v>
      </c>
      <c r="L447" s="48">
        <v>72.149000000000001</v>
      </c>
    </row>
    <row r="448" spans="1:12" x14ac:dyDescent="0.35">
      <c r="A448" s="99" t="s">
        <v>649</v>
      </c>
      <c r="B448" s="76">
        <v>4</v>
      </c>
      <c r="C448" s="72">
        <v>1.9</v>
      </c>
      <c r="D448" s="73">
        <f t="shared" si="36"/>
        <v>4</v>
      </c>
      <c r="E448" s="73">
        <v>31</v>
      </c>
      <c r="F448" s="73">
        <v>170</v>
      </c>
      <c r="G448" s="74">
        <f t="shared" si="37"/>
        <v>0.18235294117647058</v>
      </c>
      <c r="H448" s="73">
        <f t="shared" si="38"/>
        <v>2</v>
      </c>
      <c r="I448" s="48" t="s">
        <v>240</v>
      </c>
      <c r="J448" s="48">
        <v>2.42</v>
      </c>
      <c r="K448" s="75">
        <f t="shared" si="39"/>
        <v>18.151492721441638</v>
      </c>
      <c r="L448" s="48">
        <v>165.833</v>
      </c>
    </row>
    <row r="449" spans="1:12" x14ac:dyDescent="0.35">
      <c r="A449" s="99" t="s">
        <v>650</v>
      </c>
      <c r="B449" s="76">
        <v>2</v>
      </c>
      <c r="C449" s="72">
        <v>0.4</v>
      </c>
      <c r="D449" s="73">
        <f t="shared" si="36"/>
        <v>3</v>
      </c>
      <c r="E449" s="73">
        <v>7.4999999999999997E-3</v>
      </c>
      <c r="F449" s="73">
        <v>0.76</v>
      </c>
      <c r="G449" s="74">
        <f t="shared" si="37"/>
        <v>9.8684210526315784E-3</v>
      </c>
      <c r="H449" s="73">
        <f t="shared" si="38"/>
        <v>1</v>
      </c>
      <c r="I449" s="48" t="s">
        <v>202</v>
      </c>
      <c r="K449" s="75">
        <f t="shared" si="39"/>
        <v>0</v>
      </c>
    </row>
    <row r="450" spans="1:12" x14ac:dyDescent="0.35">
      <c r="A450" s="99" t="s">
        <v>651</v>
      </c>
      <c r="B450" s="76">
        <v>3</v>
      </c>
      <c r="C450" s="77">
        <v>1063.9124999999999</v>
      </c>
      <c r="D450" s="73">
        <f t="shared" si="36"/>
        <v>5</v>
      </c>
      <c r="E450" s="73">
        <v>46.665999999999997</v>
      </c>
      <c r="F450" s="73">
        <v>13</v>
      </c>
      <c r="G450" s="74">
        <f t="shared" si="37"/>
        <v>3.5896923076923075</v>
      </c>
      <c r="H450" s="73">
        <f t="shared" si="38"/>
        <v>5</v>
      </c>
      <c r="I450" s="48" t="s">
        <v>202</v>
      </c>
      <c r="K450" s="75">
        <f t="shared" si="39"/>
        <v>0</v>
      </c>
    </row>
    <row r="451" spans="1:12" x14ac:dyDescent="0.35">
      <c r="A451" s="99" t="s">
        <v>652</v>
      </c>
      <c r="B451" s="76">
        <v>3</v>
      </c>
      <c r="C451" s="77" t="s">
        <v>159</v>
      </c>
      <c r="D451" s="73" t="str">
        <f t="shared" si="36"/>
        <v>NA</v>
      </c>
      <c r="E451" s="73" t="s">
        <v>159</v>
      </c>
      <c r="F451" s="73">
        <v>2.7300000000000001E-2</v>
      </c>
      <c r="G451" s="74" t="s">
        <v>159</v>
      </c>
      <c r="H451" s="73" t="str">
        <f t="shared" si="38"/>
        <v>NA</v>
      </c>
      <c r="I451" s="48" t="s">
        <v>202</v>
      </c>
      <c r="K451" s="75">
        <f t="shared" si="39"/>
        <v>0</v>
      </c>
    </row>
    <row r="452" spans="1:12" x14ac:dyDescent="0.35">
      <c r="A452" s="99" t="s">
        <v>653</v>
      </c>
      <c r="B452" s="76">
        <v>1</v>
      </c>
      <c r="C452" s="77" t="s">
        <v>159</v>
      </c>
      <c r="D452" s="73" t="str">
        <f t="shared" ref="D452:D516" si="40">IF(C452="NA", "NA", IF(C452&lt; 0.013,1,IF(C452&lt;=0.13,2,IF(C452&lt;=1.3,3,IF(C452&lt;=13,4,IF(C452&gt;13,5))))))</f>
        <v>NA</v>
      </c>
      <c r="E452" s="73" t="s">
        <v>159</v>
      </c>
      <c r="F452" s="73">
        <v>10</v>
      </c>
      <c r="G452" s="74" t="s">
        <v>159</v>
      </c>
      <c r="H452" s="73" t="str">
        <f t="shared" ref="H452:H516" si="41">IF(G452="NA","NA",IF(G452&lt;0.1,1,IF(G452&lt;=0.5,2,IF(G452&lt;=1,3,IF(G452&lt;=2,4,IF(G452&gt;2,5))))))</f>
        <v>NA</v>
      </c>
      <c r="I452" s="48" t="s">
        <v>202</v>
      </c>
      <c r="K452" s="75">
        <f t="shared" ref="K452:K516" si="42">SUM(J452*7.500616827042)</f>
        <v>0</v>
      </c>
    </row>
    <row r="453" spans="1:12" x14ac:dyDescent="0.35">
      <c r="A453" s="99" t="s">
        <v>654</v>
      </c>
      <c r="B453" s="76">
        <v>3</v>
      </c>
      <c r="C453" s="72">
        <v>9.7000000000000003E-2</v>
      </c>
      <c r="D453" s="73">
        <f t="shared" si="40"/>
        <v>2</v>
      </c>
      <c r="E453" s="73">
        <v>0.2</v>
      </c>
      <c r="F453" s="73">
        <v>19</v>
      </c>
      <c r="G453" s="74">
        <f t="shared" ref="G453:G495" si="43">(E453/F453)</f>
        <v>1.0526315789473684E-2</v>
      </c>
      <c r="H453" s="73">
        <f t="shared" si="41"/>
        <v>1</v>
      </c>
      <c r="I453" s="48" t="s">
        <v>202</v>
      </c>
      <c r="J453" s="48">
        <v>5.5E-2</v>
      </c>
      <c r="K453" s="75">
        <f t="shared" si="42"/>
        <v>0.41253392548730999</v>
      </c>
      <c r="L453" s="48">
        <v>94.111000000000004</v>
      </c>
    </row>
    <row r="454" spans="1:12" x14ac:dyDescent="0.35">
      <c r="A454" s="99" t="s">
        <v>655</v>
      </c>
      <c r="B454" s="76">
        <v>3</v>
      </c>
      <c r="C454" s="77" t="s">
        <v>159</v>
      </c>
      <c r="D454" s="73" t="str">
        <f t="shared" si="40"/>
        <v>NA</v>
      </c>
      <c r="E454" s="73">
        <v>0.2</v>
      </c>
      <c r="F454" s="73">
        <v>5</v>
      </c>
      <c r="G454" s="74">
        <f t="shared" si="43"/>
        <v>0.04</v>
      </c>
      <c r="H454" s="73">
        <f t="shared" si="41"/>
        <v>1</v>
      </c>
      <c r="I454" s="48" t="s">
        <v>202</v>
      </c>
      <c r="K454" s="75">
        <f t="shared" si="42"/>
        <v>0</v>
      </c>
    </row>
    <row r="455" spans="1:12" x14ac:dyDescent="0.35">
      <c r="A455" s="99" t="s">
        <v>656</v>
      </c>
      <c r="B455" s="76">
        <v>3</v>
      </c>
      <c r="C455" s="72">
        <v>1.2999999999999999E-3</v>
      </c>
      <c r="D455" s="73">
        <f t="shared" si="40"/>
        <v>1</v>
      </c>
      <c r="E455" s="73" t="s">
        <v>159</v>
      </c>
      <c r="F455" s="73">
        <v>0.1</v>
      </c>
      <c r="G455" s="74" t="s">
        <v>159</v>
      </c>
      <c r="H455" s="73" t="str">
        <f t="shared" si="41"/>
        <v>NA</v>
      </c>
      <c r="I455" s="48" t="s">
        <v>202</v>
      </c>
      <c r="K455" s="75">
        <f t="shared" si="42"/>
        <v>0</v>
      </c>
    </row>
    <row r="456" spans="1:12" x14ac:dyDescent="0.35">
      <c r="A456" s="99" t="s">
        <v>657</v>
      </c>
      <c r="B456" s="76">
        <v>2</v>
      </c>
      <c r="C456" s="107">
        <v>2.7000000000000001E-3</v>
      </c>
      <c r="D456" s="73">
        <f t="shared" si="40"/>
        <v>1</v>
      </c>
      <c r="E456" s="73">
        <v>7.0000000000000001E-3</v>
      </c>
      <c r="F456" s="73">
        <v>7</v>
      </c>
      <c r="G456" s="74">
        <f t="shared" si="43"/>
        <v>1E-3</v>
      </c>
      <c r="H456" s="73">
        <f t="shared" si="41"/>
        <v>1</v>
      </c>
      <c r="I456" s="48" t="s">
        <v>202</v>
      </c>
      <c r="K456" s="75">
        <f t="shared" si="42"/>
        <v>0</v>
      </c>
    </row>
    <row r="457" spans="1:12" x14ac:dyDescent="0.35">
      <c r="A457" s="99" t="s">
        <v>658</v>
      </c>
      <c r="B457" s="76">
        <v>3</v>
      </c>
      <c r="C457" s="72">
        <v>1.33E-3</v>
      </c>
      <c r="D457" s="73">
        <f t="shared" si="40"/>
        <v>1</v>
      </c>
      <c r="E457" s="73" t="s">
        <v>159</v>
      </c>
      <c r="F457" s="73">
        <v>0.6</v>
      </c>
      <c r="G457" s="74" t="s">
        <v>159</v>
      </c>
      <c r="H457" s="73" t="str">
        <f t="shared" si="41"/>
        <v>NA</v>
      </c>
      <c r="I457" s="48" t="s">
        <v>202</v>
      </c>
      <c r="K457" s="75">
        <f t="shared" si="42"/>
        <v>0</v>
      </c>
    </row>
    <row r="458" spans="1:12" x14ac:dyDescent="0.35">
      <c r="A458" s="99" t="s">
        <v>659</v>
      </c>
      <c r="B458" s="76">
        <v>3</v>
      </c>
      <c r="C458" s="72">
        <v>0.01</v>
      </c>
      <c r="D458" s="73">
        <f t="shared" si="40"/>
        <v>1</v>
      </c>
      <c r="E458" s="73" t="s">
        <v>159</v>
      </c>
      <c r="F458" s="73">
        <v>0.44</v>
      </c>
      <c r="G458" s="74" t="s">
        <v>159</v>
      </c>
      <c r="H458" s="73" t="str">
        <f t="shared" si="41"/>
        <v>NA</v>
      </c>
      <c r="I458" s="48" t="s">
        <v>202</v>
      </c>
      <c r="J458" s="48">
        <v>3.0000000000000001E-3</v>
      </c>
      <c r="K458" s="75">
        <f t="shared" si="42"/>
        <v>2.2501850481126E-2</v>
      </c>
      <c r="L458" s="48">
        <v>108.14100000000001</v>
      </c>
    </row>
    <row r="459" spans="1:12" x14ac:dyDescent="0.35">
      <c r="A459" s="99" t="s">
        <v>660</v>
      </c>
      <c r="B459" s="76">
        <v>2</v>
      </c>
      <c r="C459" s="77" t="s">
        <v>159</v>
      </c>
      <c r="D459" s="73" t="str">
        <f t="shared" si="40"/>
        <v>NA</v>
      </c>
      <c r="E459" s="73" t="s">
        <v>159</v>
      </c>
      <c r="F459" s="73">
        <v>2.2999999999999998</v>
      </c>
      <c r="G459" s="74" t="s">
        <v>159</v>
      </c>
      <c r="H459" s="73" t="str">
        <f t="shared" si="41"/>
        <v>NA</v>
      </c>
      <c r="I459" s="48" t="s">
        <v>202</v>
      </c>
      <c r="K459" s="75">
        <f t="shared" si="42"/>
        <v>0</v>
      </c>
    </row>
    <row r="460" spans="1:12" x14ac:dyDescent="0.35">
      <c r="A460" s="99" t="s">
        <v>661</v>
      </c>
      <c r="B460" s="76">
        <v>2</v>
      </c>
      <c r="C460" s="77" t="s">
        <v>159</v>
      </c>
      <c r="D460" s="73" t="str">
        <f t="shared" si="40"/>
        <v>NA</v>
      </c>
      <c r="E460" s="73" t="s">
        <v>159</v>
      </c>
      <c r="F460" s="73">
        <v>0.23</v>
      </c>
      <c r="G460" s="74" t="s">
        <v>159</v>
      </c>
      <c r="H460" s="73" t="str">
        <f t="shared" si="41"/>
        <v>NA</v>
      </c>
      <c r="I460" s="48" t="s">
        <v>202</v>
      </c>
      <c r="K460" s="75">
        <f t="shared" si="42"/>
        <v>0</v>
      </c>
    </row>
    <row r="461" spans="1:12" x14ac:dyDescent="0.35">
      <c r="A461" s="99" t="s">
        <v>662</v>
      </c>
      <c r="B461" s="76">
        <v>3</v>
      </c>
      <c r="C461" s="72">
        <v>1E-4</v>
      </c>
      <c r="D461" s="73">
        <f t="shared" si="40"/>
        <v>1</v>
      </c>
      <c r="E461" s="73" t="s">
        <v>159</v>
      </c>
      <c r="F461" s="73">
        <v>0.05</v>
      </c>
      <c r="G461" s="74" t="s">
        <v>159</v>
      </c>
      <c r="H461" s="73" t="str">
        <f t="shared" si="41"/>
        <v>NA</v>
      </c>
      <c r="I461" s="48" t="s">
        <v>240</v>
      </c>
      <c r="K461" s="75">
        <f t="shared" si="42"/>
        <v>0</v>
      </c>
    </row>
    <row r="462" spans="1:12" x14ac:dyDescent="0.35">
      <c r="A462" s="99" t="s">
        <v>663</v>
      </c>
      <c r="B462" s="76">
        <v>2</v>
      </c>
      <c r="C462" s="72">
        <v>161.6</v>
      </c>
      <c r="D462" s="73">
        <f t="shared" si="40"/>
        <v>5</v>
      </c>
      <c r="E462" s="73">
        <v>2</v>
      </c>
      <c r="F462" s="73">
        <v>0.4</v>
      </c>
      <c r="G462" s="74">
        <f t="shared" si="43"/>
        <v>5</v>
      </c>
      <c r="H462" s="73">
        <f t="shared" si="41"/>
        <v>5</v>
      </c>
      <c r="I462" s="48" t="s">
        <v>202</v>
      </c>
      <c r="K462" s="75">
        <f t="shared" si="42"/>
        <v>0</v>
      </c>
    </row>
    <row r="463" spans="1:12" x14ac:dyDescent="0.35">
      <c r="A463" s="99" t="s">
        <v>664</v>
      </c>
      <c r="B463" s="76">
        <v>4</v>
      </c>
      <c r="C463" s="72">
        <v>4186</v>
      </c>
      <c r="D463" s="73">
        <f t="shared" si="40"/>
        <v>5</v>
      </c>
      <c r="E463" s="73">
        <v>0.03</v>
      </c>
      <c r="F463" s="73">
        <v>0.42</v>
      </c>
      <c r="G463" s="74">
        <f t="shared" si="43"/>
        <v>7.1428571428571425E-2</v>
      </c>
      <c r="H463" s="73">
        <f t="shared" si="41"/>
        <v>1</v>
      </c>
      <c r="I463" s="48" t="s">
        <v>202</v>
      </c>
      <c r="K463" s="75">
        <f t="shared" si="42"/>
        <v>0</v>
      </c>
    </row>
    <row r="464" spans="1:12" x14ac:dyDescent="0.35">
      <c r="A464" s="99" t="s">
        <v>665</v>
      </c>
      <c r="B464" s="76">
        <v>3</v>
      </c>
      <c r="C464" s="72">
        <v>4.0000000000000001E-3</v>
      </c>
      <c r="D464" s="73">
        <f t="shared" si="40"/>
        <v>1</v>
      </c>
      <c r="E464" s="74" t="s">
        <v>159</v>
      </c>
      <c r="F464" s="73">
        <v>1</v>
      </c>
      <c r="G464" s="74" t="s">
        <v>159</v>
      </c>
      <c r="H464" s="73" t="str">
        <f t="shared" si="41"/>
        <v>NA</v>
      </c>
      <c r="I464" s="48" t="s">
        <v>202</v>
      </c>
      <c r="K464" s="75">
        <f t="shared" si="42"/>
        <v>0</v>
      </c>
      <c r="L464" s="48">
        <v>97.995000000000005</v>
      </c>
    </row>
    <row r="465" spans="1:11" x14ac:dyDescent="0.35">
      <c r="A465" s="99" t="s">
        <v>666</v>
      </c>
      <c r="B465" s="76">
        <v>4</v>
      </c>
      <c r="C465" s="72">
        <v>3.5000000000000001E-3</v>
      </c>
      <c r="D465" s="73">
        <f t="shared" si="40"/>
        <v>1</v>
      </c>
      <c r="E465" s="74" t="s">
        <v>159</v>
      </c>
      <c r="F465" s="73">
        <v>0.1</v>
      </c>
      <c r="G465" s="74" t="s">
        <v>159</v>
      </c>
      <c r="H465" s="73" t="str">
        <f t="shared" si="41"/>
        <v>NA</v>
      </c>
      <c r="I465" s="48" t="s">
        <v>202</v>
      </c>
      <c r="K465" s="75">
        <f t="shared" si="42"/>
        <v>0</v>
      </c>
    </row>
    <row r="466" spans="1:11" x14ac:dyDescent="0.35">
      <c r="A466" s="99" t="s">
        <v>667</v>
      </c>
      <c r="B466" s="76">
        <v>3</v>
      </c>
      <c r="C466" s="72">
        <v>5.3</v>
      </c>
      <c r="D466" s="73">
        <f t="shared" si="40"/>
        <v>4</v>
      </c>
      <c r="E466" s="73" t="s">
        <v>159</v>
      </c>
      <c r="F466" s="73">
        <v>0.63</v>
      </c>
      <c r="G466" s="74" t="s">
        <v>159</v>
      </c>
      <c r="H466" s="73" t="str">
        <f t="shared" si="41"/>
        <v>NA</v>
      </c>
      <c r="I466" s="48" t="s">
        <v>202</v>
      </c>
      <c r="K466" s="75">
        <f t="shared" si="42"/>
        <v>0</v>
      </c>
    </row>
    <row r="467" spans="1:11" x14ac:dyDescent="0.35">
      <c r="A467" s="99" t="s">
        <v>668</v>
      </c>
      <c r="B467" s="76">
        <v>3</v>
      </c>
      <c r="C467" s="77" t="s">
        <v>159</v>
      </c>
      <c r="D467" s="73" t="str">
        <f t="shared" si="40"/>
        <v>NA</v>
      </c>
      <c r="E467" s="73" t="s">
        <v>159</v>
      </c>
      <c r="F467" s="73">
        <v>0.85</v>
      </c>
      <c r="G467" s="74" t="s">
        <v>159</v>
      </c>
      <c r="H467" s="73" t="str">
        <f t="shared" si="41"/>
        <v>NA</v>
      </c>
      <c r="I467" s="48" t="s">
        <v>202</v>
      </c>
      <c r="K467" s="75">
        <f t="shared" si="42"/>
        <v>0</v>
      </c>
    </row>
    <row r="468" spans="1:11" x14ac:dyDescent="0.35">
      <c r="A468" s="99" t="s">
        <v>669</v>
      </c>
      <c r="B468" s="76">
        <v>3</v>
      </c>
      <c r="C468" s="77" t="s">
        <v>159</v>
      </c>
      <c r="D468" s="73" t="str">
        <f t="shared" si="40"/>
        <v>NA</v>
      </c>
      <c r="E468" s="73" t="s">
        <v>159</v>
      </c>
      <c r="F468" s="73">
        <v>1</v>
      </c>
      <c r="G468" s="74" t="s">
        <v>159</v>
      </c>
      <c r="H468" s="73" t="str">
        <f t="shared" si="41"/>
        <v>NA</v>
      </c>
      <c r="I468" s="48" t="s">
        <v>202</v>
      </c>
      <c r="K468" s="75">
        <f t="shared" si="42"/>
        <v>0</v>
      </c>
    </row>
    <row r="469" spans="1:11" x14ac:dyDescent="0.35">
      <c r="A469" s="99" t="s">
        <v>670</v>
      </c>
      <c r="B469" s="76">
        <v>3</v>
      </c>
      <c r="C469" s="72">
        <v>13.3</v>
      </c>
      <c r="D469" s="73">
        <f t="shared" si="40"/>
        <v>5</v>
      </c>
      <c r="E469" s="73" t="s">
        <v>159</v>
      </c>
      <c r="F469" s="73">
        <v>1.1000000000000001</v>
      </c>
      <c r="G469" s="74" t="s">
        <v>159</v>
      </c>
      <c r="H469" s="73" t="str">
        <f t="shared" si="41"/>
        <v>NA</v>
      </c>
      <c r="I469" s="48" t="s">
        <v>202</v>
      </c>
      <c r="K469" s="75">
        <f t="shared" si="42"/>
        <v>0</v>
      </c>
    </row>
    <row r="470" spans="1:11" x14ac:dyDescent="0.35">
      <c r="A470" s="99" t="s">
        <v>671</v>
      </c>
      <c r="B470" s="76">
        <v>3</v>
      </c>
      <c r="C470" s="72">
        <v>2.9999999999999997E-4</v>
      </c>
      <c r="D470" s="73">
        <f t="shared" si="40"/>
        <v>1</v>
      </c>
      <c r="E470" s="73" t="s">
        <v>159</v>
      </c>
      <c r="F470" s="73">
        <v>6.1</v>
      </c>
      <c r="G470" s="74" t="s">
        <v>159</v>
      </c>
      <c r="H470" s="73" t="str">
        <f t="shared" si="41"/>
        <v>NA</v>
      </c>
      <c r="I470" s="48" t="s">
        <v>202</v>
      </c>
      <c r="K470" s="75">
        <f t="shared" si="42"/>
        <v>0</v>
      </c>
    </row>
    <row r="471" spans="1:11" x14ac:dyDescent="0.35">
      <c r="A471" s="99" t="s">
        <v>672</v>
      </c>
      <c r="B471" s="76">
        <v>3</v>
      </c>
      <c r="C471" s="72">
        <v>4.0000000000000001E-3</v>
      </c>
      <c r="D471" s="73">
        <f t="shared" si="40"/>
        <v>1</v>
      </c>
      <c r="E471" s="73" t="s">
        <v>159</v>
      </c>
      <c r="F471" s="73">
        <v>5</v>
      </c>
      <c r="G471" s="74" t="s">
        <v>159</v>
      </c>
      <c r="H471" s="73" t="str">
        <f t="shared" si="41"/>
        <v>NA</v>
      </c>
      <c r="I471" s="48" t="s">
        <v>202</v>
      </c>
      <c r="K471" s="75">
        <f t="shared" si="42"/>
        <v>0</v>
      </c>
    </row>
    <row r="472" spans="1:11" x14ac:dyDescent="0.35">
      <c r="A472" s="99" t="s">
        <v>673</v>
      </c>
      <c r="B472" s="76">
        <v>3</v>
      </c>
      <c r="C472" s="77" t="s">
        <v>159</v>
      </c>
      <c r="D472" s="73" t="str">
        <f t="shared" si="40"/>
        <v>NA</v>
      </c>
      <c r="E472" s="73" t="s">
        <v>159</v>
      </c>
      <c r="F472" s="73">
        <v>10</v>
      </c>
      <c r="G472" s="74" t="s">
        <v>159</v>
      </c>
      <c r="H472" s="73" t="str">
        <f t="shared" si="41"/>
        <v>NA</v>
      </c>
      <c r="I472" s="48" t="s">
        <v>202</v>
      </c>
      <c r="K472" s="75">
        <f t="shared" si="42"/>
        <v>0</v>
      </c>
    </row>
    <row r="473" spans="1:11" x14ac:dyDescent="0.35">
      <c r="A473" s="99" t="s">
        <v>674</v>
      </c>
      <c r="B473" s="76">
        <v>2</v>
      </c>
      <c r="C473" s="77" t="s">
        <v>159</v>
      </c>
      <c r="D473" s="73" t="str">
        <f t="shared" si="40"/>
        <v>NA</v>
      </c>
      <c r="E473" s="73">
        <v>5.0000000000000001E-4</v>
      </c>
      <c r="F473" s="73">
        <v>0.1</v>
      </c>
      <c r="G473" s="74">
        <f t="shared" si="43"/>
        <v>5.0000000000000001E-3</v>
      </c>
      <c r="H473" s="73">
        <f t="shared" si="41"/>
        <v>1</v>
      </c>
      <c r="I473" s="48" t="s">
        <v>202</v>
      </c>
      <c r="K473" s="75">
        <f t="shared" si="42"/>
        <v>0</v>
      </c>
    </row>
    <row r="474" spans="1:11" x14ac:dyDescent="0.35">
      <c r="A474" s="99" t="s">
        <v>675</v>
      </c>
      <c r="B474" s="76">
        <v>3</v>
      </c>
      <c r="C474" s="72">
        <v>0</v>
      </c>
      <c r="D474" s="73">
        <f t="shared" si="40"/>
        <v>1</v>
      </c>
      <c r="E474" s="73" t="s">
        <v>159</v>
      </c>
      <c r="F474" s="73">
        <v>0.1</v>
      </c>
      <c r="G474" s="74" t="s">
        <v>159</v>
      </c>
      <c r="H474" s="73" t="str">
        <f t="shared" si="41"/>
        <v>NA</v>
      </c>
      <c r="I474" s="48" t="s">
        <v>202</v>
      </c>
      <c r="K474" s="75">
        <f t="shared" si="42"/>
        <v>0</v>
      </c>
    </row>
    <row r="475" spans="1:11" x14ac:dyDescent="0.35">
      <c r="A475" s="99" t="s">
        <v>676</v>
      </c>
      <c r="B475" s="76">
        <v>3</v>
      </c>
      <c r="C475" s="72">
        <v>2.1000000000000001E-2</v>
      </c>
      <c r="D475" s="73">
        <f t="shared" si="40"/>
        <v>2</v>
      </c>
      <c r="E475" s="73" t="s">
        <v>159</v>
      </c>
      <c r="F475" s="73">
        <v>5</v>
      </c>
      <c r="G475" s="74" t="s">
        <v>159</v>
      </c>
      <c r="H475" s="73" t="str">
        <f t="shared" si="41"/>
        <v>NA</v>
      </c>
      <c r="I475" s="48" t="s">
        <v>202</v>
      </c>
      <c r="K475" s="75">
        <f t="shared" si="42"/>
        <v>0</v>
      </c>
    </row>
    <row r="476" spans="1:11" x14ac:dyDescent="0.35">
      <c r="A476" s="99" t="s">
        <v>677</v>
      </c>
      <c r="B476" s="76">
        <v>2</v>
      </c>
      <c r="C476" s="77" t="s">
        <v>159</v>
      </c>
      <c r="D476" s="73" t="str">
        <f t="shared" si="40"/>
        <v>NA</v>
      </c>
      <c r="E476" s="73" t="s">
        <v>159</v>
      </c>
      <c r="F476" s="73">
        <v>1</v>
      </c>
      <c r="G476" s="74" t="s">
        <v>159</v>
      </c>
      <c r="H476" s="73" t="str">
        <f t="shared" si="41"/>
        <v>NA</v>
      </c>
      <c r="I476" s="48" t="s">
        <v>202</v>
      </c>
      <c r="K476" s="75">
        <f t="shared" si="42"/>
        <v>0</v>
      </c>
    </row>
    <row r="477" spans="1:11" x14ac:dyDescent="0.35">
      <c r="A477" s="99" t="s">
        <v>678</v>
      </c>
      <c r="B477" s="76">
        <v>2</v>
      </c>
      <c r="C477" s="77" t="s">
        <v>159</v>
      </c>
      <c r="D477" s="73" t="str">
        <f t="shared" si="40"/>
        <v>NA</v>
      </c>
      <c r="E477" s="73" t="s">
        <v>159</v>
      </c>
      <c r="F477" s="73">
        <v>2E-3</v>
      </c>
      <c r="G477" s="74" t="s">
        <v>159</v>
      </c>
      <c r="H477" s="73" t="str">
        <f t="shared" si="41"/>
        <v>NA</v>
      </c>
      <c r="I477" s="48" t="s">
        <v>202</v>
      </c>
      <c r="K477" s="75">
        <f t="shared" si="42"/>
        <v>0</v>
      </c>
    </row>
    <row r="478" spans="1:11" x14ac:dyDescent="0.35">
      <c r="A478" s="99" t="s">
        <v>679</v>
      </c>
      <c r="B478" s="76">
        <v>2</v>
      </c>
      <c r="C478" s="77" t="s">
        <v>159</v>
      </c>
      <c r="D478" s="73" t="str">
        <f t="shared" si="40"/>
        <v>NA</v>
      </c>
      <c r="E478" s="73" t="s">
        <v>159</v>
      </c>
      <c r="F478" s="73">
        <v>10</v>
      </c>
      <c r="G478" s="74" t="s">
        <v>159</v>
      </c>
      <c r="H478" s="73" t="str">
        <f t="shared" si="41"/>
        <v>NA</v>
      </c>
      <c r="I478" s="48" t="s">
        <v>202</v>
      </c>
      <c r="K478" s="75">
        <f t="shared" si="42"/>
        <v>0</v>
      </c>
    </row>
    <row r="479" spans="1:11" x14ac:dyDescent="0.35">
      <c r="A479" s="99" t="s">
        <v>680</v>
      </c>
      <c r="B479" s="76">
        <v>4</v>
      </c>
      <c r="C479" s="77" t="s">
        <v>159</v>
      </c>
      <c r="D479" s="73" t="str">
        <f t="shared" si="40"/>
        <v>NA</v>
      </c>
      <c r="E479" s="73" t="s">
        <v>159</v>
      </c>
      <c r="F479" s="73">
        <v>1.67</v>
      </c>
      <c r="G479" s="74" t="s">
        <v>159</v>
      </c>
      <c r="H479" s="73" t="str">
        <f t="shared" si="41"/>
        <v>NA</v>
      </c>
      <c r="I479" s="48" t="s">
        <v>202</v>
      </c>
      <c r="K479" s="75">
        <f t="shared" si="42"/>
        <v>0</v>
      </c>
    </row>
    <row r="480" spans="1:11" x14ac:dyDescent="0.35">
      <c r="A480" s="99" t="s">
        <v>681</v>
      </c>
      <c r="B480" s="76">
        <v>3</v>
      </c>
      <c r="C480" s="77" t="s">
        <v>159</v>
      </c>
      <c r="D480" s="73" t="str">
        <f t="shared" si="40"/>
        <v>NA</v>
      </c>
      <c r="E480" s="73" t="s">
        <v>159</v>
      </c>
      <c r="F480" s="73">
        <v>0.66700000000000004</v>
      </c>
      <c r="G480" s="74" t="s">
        <v>159</v>
      </c>
      <c r="H480" s="73" t="str">
        <f t="shared" si="41"/>
        <v>NA</v>
      </c>
      <c r="I480" s="48" t="s">
        <v>202</v>
      </c>
      <c r="K480" s="75">
        <f t="shared" si="42"/>
        <v>0</v>
      </c>
    </row>
    <row r="481" spans="1:12" x14ac:dyDescent="0.35">
      <c r="A481" s="99" t="s">
        <v>682</v>
      </c>
      <c r="B481" s="76">
        <v>3</v>
      </c>
      <c r="C481" s="72">
        <v>1.54</v>
      </c>
      <c r="D481" s="73">
        <f t="shared" si="40"/>
        <v>4</v>
      </c>
      <c r="E481" s="73" t="s">
        <v>159</v>
      </c>
      <c r="F481" s="73">
        <v>2.2999999999999998</v>
      </c>
      <c r="G481" s="74" t="s">
        <v>159</v>
      </c>
      <c r="H481" s="73" t="str">
        <f t="shared" si="41"/>
        <v>NA</v>
      </c>
      <c r="I481" s="48" t="s">
        <v>202</v>
      </c>
      <c r="K481" s="75">
        <f t="shared" si="42"/>
        <v>0</v>
      </c>
    </row>
    <row r="482" spans="1:12" x14ac:dyDescent="0.35">
      <c r="A482" s="99" t="s">
        <v>683</v>
      </c>
      <c r="B482" s="76">
        <v>3</v>
      </c>
      <c r="C482" s="107">
        <v>0.3</v>
      </c>
      <c r="D482" s="73">
        <f t="shared" si="40"/>
        <v>3</v>
      </c>
      <c r="E482" s="73" t="s">
        <v>159</v>
      </c>
      <c r="F482" s="73">
        <v>1.5</v>
      </c>
      <c r="G482" s="74" t="s">
        <v>159</v>
      </c>
      <c r="H482" s="73" t="str">
        <f t="shared" si="41"/>
        <v>NA</v>
      </c>
      <c r="I482" s="48" t="s">
        <v>202</v>
      </c>
      <c r="K482" s="75">
        <f t="shared" si="42"/>
        <v>0</v>
      </c>
    </row>
    <row r="483" spans="1:12" x14ac:dyDescent="0.35">
      <c r="A483" s="99" t="s">
        <v>684</v>
      </c>
      <c r="B483" s="76">
        <v>3</v>
      </c>
      <c r="C483" s="72">
        <v>0.39</v>
      </c>
      <c r="D483" s="73">
        <f t="shared" si="40"/>
        <v>3</v>
      </c>
      <c r="E483" s="73">
        <v>8.4000000000000005E-2</v>
      </c>
      <c r="F483" s="73">
        <v>30</v>
      </c>
      <c r="G483" s="74">
        <f t="shared" si="43"/>
        <v>2.8E-3</v>
      </c>
      <c r="H483" s="73">
        <f t="shared" si="41"/>
        <v>1</v>
      </c>
      <c r="I483" s="48" t="s">
        <v>202</v>
      </c>
      <c r="J483" s="48">
        <v>5.33E-2</v>
      </c>
      <c r="K483" s="75">
        <f t="shared" si="42"/>
        <v>0.39978287688133862</v>
      </c>
      <c r="L483" s="48">
        <v>74.078999999999994</v>
      </c>
    </row>
    <row r="484" spans="1:12" x14ac:dyDescent="0.35">
      <c r="A484" s="99" t="s">
        <v>685</v>
      </c>
      <c r="B484" s="76">
        <v>3</v>
      </c>
      <c r="C484" s="72">
        <v>9.9999999999999995E-7</v>
      </c>
      <c r="D484" s="73">
        <f t="shared" si="40"/>
        <v>1</v>
      </c>
      <c r="E484" s="73" t="s">
        <v>159</v>
      </c>
      <c r="F484" s="73">
        <v>0.5</v>
      </c>
      <c r="G484" s="74" t="s">
        <v>159</v>
      </c>
      <c r="H484" s="73" t="str">
        <f t="shared" si="41"/>
        <v>NA</v>
      </c>
      <c r="I484" s="48" t="s">
        <v>202</v>
      </c>
      <c r="K484" s="75">
        <f t="shared" si="42"/>
        <v>0</v>
      </c>
    </row>
    <row r="485" spans="1:12" x14ac:dyDescent="0.35">
      <c r="A485" s="99" t="s">
        <v>686</v>
      </c>
      <c r="B485" s="76">
        <v>2</v>
      </c>
      <c r="C485" s="72">
        <v>3.3</v>
      </c>
      <c r="D485" s="73">
        <f t="shared" si="40"/>
        <v>4</v>
      </c>
      <c r="E485" s="73">
        <v>0.21</v>
      </c>
      <c r="F485" s="73">
        <v>835</v>
      </c>
      <c r="G485" s="74">
        <f t="shared" si="43"/>
        <v>2.5149700598802393E-4</v>
      </c>
      <c r="H485" s="73">
        <f t="shared" si="41"/>
        <v>1</v>
      </c>
      <c r="I485" s="48" t="s">
        <v>202</v>
      </c>
      <c r="K485" s="75">
        <f t="shared" si="42"/>
        <v>0</v>
      </c>
    </row>
    <row r="486" spans="1:12" x14ac:dyDescent="0.35">
      <c r="A486" s="99" t="s">
        <v>687</v>
      </c>
      <c r="B486" s="76">
        <v>2</v>
      </c>
      <c r="C486" s="72">
        <v>2</v>
      </c>
      <c r="D486" s="73">
        <f t="shared" si="40"/>
        <v>4</v>
      </c>
      <c r="E486" s="73">
        <v>0.08</v>
      </c>
      <c r="F486" s="73">
        <v>492</v>
      </c>
      <c r="G486" s="74">
        <f t="shared" si="43"/>
        <v>1.6260162601626016E-4</v>
      </c>
      <c r="H486" s="73">
        <f t="shared" si="41"/>
        <v>1</v>
      </c>
      <c r="I486" s="48" t="s">
        <v>202</v>
      </c>
      <c r="J486" s="48">
        <v>2.76</v>
      </c>
      <c r="K486" s="75">
        <f t="shared" si="42"/>
        <v>20.70170244263592</v>
      </c>
      <c r="L486" s="48">
        <v>60.094999999999999</v>
      </c>
    </row>
    <row r="487" spans="1:12" x14ac:dyDescent="0.35">
      <c r="A487" s="99" t="s">
        <v>688</v>
      </c>
      <c r="B487" s="76">
        <v>3</v>
      </c>
      <c r="C487" s="72">
        <v>27.9</v>
      </c>
      <c r="D487" s="73">
        <f t="shared" si="40"/>
        <v>5</v>
      </c>
      <c r="E487" s="73">
        <v>1.1667000000000001</v>
      </c>
      <c r="F487" s="73">
        <v>347</v>
      </c>
      <c r="G487" s="74">
        <f t="shared" si="43"/>
        <v>3.3622478386167148E-3</v>
      </c>
      <c r="H487" s="73">
        <f t="shared" si="41"/>
        <v>1</v>
      </c>
      <c r="I487" s="48" t="s">
        <v>202</v>
      </c>
      <c r="J487" s="48">
        <v>6.62</v>
      </c>
      <c r="K487" s="75">
        <f t="shared" si="42"/>
        <v>49.654083395018041</v>
      </c>
      <c r="L487" s="48">
        <v>112.986</v>
      </c>
    </row>
    <row r="488" spans="1:12" x14ac:dyDescent="0.35">
      <c r="A488" s="99" t="s">
        <v>689</v>
      </c>
      <c r="B488" s="76">
        <v>3</v>
      </c>
      <c r="C488" s="111">
        <v>9.3000000000000007</v>
      </c>
      <c r="D488" s="73">
        <f t="shared" si="40"/>
        <v>4</v>
      </c>
      <c r="E488" s="73">
        <v>1.2</v>
      </c>
      <c r="F488" s="73">
        <v>0.34</v>
      </c>
      <c r="G488" s="74">
        <f t="shared" si="43"/>
        <v>3.5294117647058818</v>
      </c>
      <c r="H488" s="73">
        <f t="shared" si="41"/>
        <v>5</v>
      </c>
      <c r="I488" s="48" t="s">
        <v>202</v>
      </c>
      <c r="K488" s="75">
        <f t="shared" si="42"/>
        <v>0</v>
      </c>
    </row>
    <row r="489" spans="1:12" x14ac:dyDescent="0.35">
      <c r="A489" s="99" t="s">
        <v>690</v>
      </c>
      <c r="B489" s="76">
        <v>2</v>
      </c>
      <c r="C489" s="72">
        <v>1.2</v>
      </c>
      <c r="D489" s="73">
        <f t="shared" si="40"/>
        <v>3</v>
      </c>
      <c r="E489" s="73">
        <v>360</v>
      </c>
      <c r="F489" s="73">
        <v>369</v>
      </c>
      <c r="G489" s="74">
        <f t="shared" si="43"/>
        <v>0.97560975609756095</v>
      </c>
      <c r="H489" s="73">
        <f t="shared" si="41"/>
        <v>3</v>
      </c>
      <c r="I489" s="48" t="s">
        <v>202</v>
      </c>
      <c r="K489" s="75">
        <f t="shared" si="42"/>
        <v>0</v>
      </c>
    </row>
    <row r="490" spans="1:12" x14ac:dyDescent="0.35">
      <c r="A490" s="99" t="s">
        <v>691</v>
      </c>
      <c r="B490" s="76">
        <v>3</v>
      </c>
      <c r="C490" s="72">
        <v>14.9</v>
      </c>
      <c r="D490" s="73">
        <f t="shared" si="40"/>
        <v>5</v>
      </c>
      <c r="E490" s="73" t="s">
        <v>159</v>
      </c>
      <c r="F490" s="73">
        <v>4.7</v>
      </c>
      <c r="G490" s="74" t="s">
        <v>159</v>
      </c>
      <c r="H490" s="73" t="str">
        <f t="shared" si="41"/>
        <v>NA</v>
      </c>
      <c r="I490" s="48" t="s">
        <v>202</v>
      </c>
      <c r="K490" s="75">
        <f t="shared" si="42"/>
        <v>0</v>
      </c>
    </row>
    <row r="491" spans="1:12" x14ac:dyDescent="0.35">
      <c r="A491" s="99" t="s">
        <v>692</v>
      </c>
      <c r="B491" s="76">
        <v>3</v>
      </c>
      <c r="C491" s="72">
        <v>59</v>
      </c>
      <c r="D491" s="73">
        <f t="shared" si="40"/>
        <v>5</v>
      </c>
      <c r="E491" s="73">
        <v>24.75</v>
      </c>
      <c r="F491" s="73">
        <v>48</v>
      </c>
      <c r="G491" s="74" t="s">
        <v>159</v>
      </c>
      <c r="H491" s="73" t="str">
        <f t="shared" si="41"/>
        <v>NA</v>
      </c>
      <c r="I491" s="48" t="s">
        <v>202</v>
      </c>
      <c r="K491" s="75">
        <f t="shared" si="42"/>
        <v>0</v>
      </c>
    </row>
    <row r="492" spans="1:12" x14ac:dyDescent="0.35">
      <c r="A492" s="99" t="s">
        <v>693</v>
      </c>
      <c r="B492" s="76">
        <v>2</v>
      </c>
      <c r="C492" s="72">
        <v>24</v>
      </c>
      <c r="D492" s="73">
        <f t="shared" si="40"/>
        <v>5</v>
      </c>
      <c r="E492" s="73">
        <v>210</v>
      </c>
      <c r="F492" s="73">
        <v>107</v>
      </c>
      <c r="G492" s="74">
        <f t="shared" si="43"/>
        <v>1.9626168224299065</v>
      </c>
      <c r="H492" s="73">
        <f t="shared" si="41"/>
        <v>4</v>
      </c>
      <c r="I492" s="48" t="s">
        <v>202</v>
      </c>
      <c r="K492" s="75">
        <f t="shared" si="42"/>
        <v>0</v>
      </c>
    </row>
    <row r="493" spans="1:12" x14ac:dyDescent="0.35">
      <c r="A493" s="99" t="s">
        <v>694</v>
      </c>
      <c r="B493" s="76">
        <v>3</v>
      </c>
      <c r="C493" s="77">
        <v>0</v>
      </c>
      <c r="D493" s="73">
        <f t="shared" si="40"/>
        <v>1</v>
      </c>
      <c r="E493" s="73" t="s">
        <v>159</v>
      </c>
      <c r="F493" s="73">
        <v>5</v>
      </c>
      <c r="G493" s="74" t="s">
        <v>159</v>
      </c>
      <c r="H493" s="73" t="str">
        <f t="shared" si="41"/>
        <v>NA</v>
      </c>
      <c r="I493" s="48" t="s">
        <v>202</v>
      </c>
      <c r="K493" s="75">
        <f t="shared" si="42"/>
        <v>0</v>
      </c>
    </row>
    <row r="494" spans="1:12" x14ac:dyDescent="0.35">
      <c r="A494" s="99" t="s">
        <v>695</v>
      </c>
      <c r="B494" s="76">
        <v>3</v>
      </c>
      <c r="C494" s="72">
        <v>2</v>
      </c>
      <c r="D494" s="73">
        <f t="shared" si="40"/>
        <v>4</v>
      </c>
      <c r="E494" s="73">
        <v>8.9999999999999993E-3</v>
      </c>
      <c r="F494" s="73">
        <v>16</v>
      </c>
      <c r="G494" s="74">
        <f t="shared" si="43"/>
        <v>5.6249999999999996E-4</v>
      </c>
      <c r="H494" s="73">
        <f t="shared" si="41"/>
        <v>1</v>
      </c>
      <c r="I494" s="48" t="s">
        <v>202</v>
      </c>
      <c r="J494" s="48">
        <v>2.76</v>
      </c>
      <c r="K494" s="75">
        <f t="shared" si="42"/>
        <v>20.70170244263592</v>
      </c>
      <c r="L494" s="48">
        <v>79.100999999999999</v>
      </c>
    </row>
    <row r="495" spans="1:12" x14ac:dyDescent="0.35">
      <c r="A495" s="99" t="s">
        <v>696</v>
      </c>
      <c r="B495" s="76">
        <v>3</v>
      </c>
      <c r="C495" s="72">
        <v>1.2E-2</v>
      </c>
      <c r="D495" s="73">
        <f t="shared" si="40"/>
        <v>1</v>
      </c>
      <c r="E495" s="73">
        <v>0.4</v>
      </c>
      <c r="F495" s="73">
        <v>0.44</v>
      </c>
      <c r="G495" s="74">
        <f t="shared" si="43"/>
        <v>0.90909090909090917</v>
      </c>
      <c r="H495" s="73">
        <f t="shared" si="41"/>
        <v>3</v>
      </c>
      <c r="I495" s="48" t="s">
        <v>202</v>
      </c>
      <c r="K495" s="75">
        <f t="shared" si="42"/>
        <v>0</v>
      </c>
    </row>
    <row r="496" spans="1:12" x14ac:dyDescent="0.35">
      <c r="A496" s="99" t="s">
        <v>697</v>
      </c>
      <c r="B496" s="76">
        <v>2</v>
      </c>
      <c r="C496" s="72">
        <v>6.4999999999999994E-5</v>
      </c>
      <c r="D496" s="73">
        <f t="shared" si="40"/>
        <v>1</v>
      </c>
      <c r="E496" s="73" t="s">
        <v>159</v>
      </c>
      <c r="F496" s="73">
        <v>45</v>
      </c>
      <c r="G496" s="74" t="s">
        <v>159</v>
      </c>
      <c r="H496" s="73" t="str">
        <f t="shared" si="41"/>
        <v>NA</v>
      </c>
      <c r="I496" s="48" t="s">
        <v>202</v>
      </c>
      <c r="K496" s="75">
        <f t="shared" si="42"/>
        <v>0</v>
      </c>
    </row>
    <row r="497" spans="1:11" x14ac:dyDescent="0.35">
      <c r="A497" s="99" t="s">
        <v>698</v>
      </c>
      <c r="B497" s="76">
        <v>2</v>
      </c>
      <c r="C497" s="77" t="s">
        <v>159</v>
      </c>
      <c r="D497" s="73" t="str">
        <f t="shared" si="40"/>
        <v>NA</v>
      </c>
      <c r="E497" s="73" t="s">
        <v>159</v>
      </c>
      <c r="F497" s="73">
        <v>1</v>
      </c>
      <c r="G497" s="74" t="s">
        <v>159</v>
      </c>
      <c r="H497" s="73" t="str">
        <f t="shared" si="41"/>
        <v>NA</v>
      </c>
      <c r="I497" s="48" t="s">
        <v>202</v>
      </c>
      <c r="K497" s="75">
        <f t="shared" si="42"/>
        <v>0</v>
      </c>
    </row>
    <row r="498" spans="1:11" x14ac:dyDescent="0.35">
      <c r="A498" s="99" t="s">
        <v>699</v>
      </c>
      <c r="B498" s="76">
        <v>2</v>
      </c>
      <c r="C498" s="77" t="s">
        <v>159</v>
      </c>
      <c r="D498" s="73" t="str">
        <f t="shared" si="40"/>
        <v>NA</v>
      </c>
      <c r="E498" s="73" t="s">
        <v>159</v>
      </c>
      <c r="F498" s="73">
        <v>1</v>
      </c>
      <c r="G498" s="74" t="s">
        <v>159</v>
      </c>
      <c r="H498" s="73" t="str">
        <f t="shared" si="41"/>
        <v>NA</v>
      </c>
      <c r="I498" s="48" t="s">
        <v>202</v>
      </c>
      <c r="K498" s="75">
        <f t="shared" si="42"/>
        <v>0</v>
      </c>
    </row>
    <row r="499" spans="1:11" x14ac:dyDescent="0.35">
      <c r="A499" s="99" t="s">
        <v>700</v>
      </c>
      <c r="B499" s="76">
        <v>2</v>
      </c>
      <c r="C499" s="77" t="s">
        <v>159</v>
      </c>
      <c r="D499" s="73" t="str">
        <f t="shared" si="40"/>
        <v>NA</v>
      </c>
      <c r="E499" s="73" t="s">
        <v>159</v>
      </c>
      <c r="F499" s="73">
        <v>0.01</v>
      </c>
      <c r="G499" s="74" t="s">
        <v>159</v>
      </c>
      <c r="H499" s="73" t="str">
        <f t="shared" si="41"/>
        <v>NA</v>
      </c>
      <c r="I499" s="48" t="s">
        <v>202</v>
      </c>
      <c r="K499" s="75">
        <f t="shared" si="42"/>
        <v>0</v>
      </c>
    </row>
    <row r="500" spans="1:11" x14ac:dyDescent="0.35">
      <c r="A500" s="99" t="s">
        <v>701</v>
      </c>
      <c r="B500" s="76">
        <v>3</v>
      </c>
      <c r="C500" s="72">
        <v>0.01</v>
      </c>
      <c r="D500" s="73">
        <f t="shared" si="40"/>
        <v>1</v>
      </c>
      <c r="E500" s="73" t="s">
        <v>159</v>
      </c>
      <c r="F500" s="73">
        <v>10</v>
      </c>
      <c r="G500" s="74" t="s">
        <v>159</v>
      </c>
      <c r="H500" s="73" t="str">
        <f t="shared" si="41"/>
        <v>NA</v>
      </c>
      <c r="I500" s="48" t="s">
        <v>202</v>
      </c>
      <c r="K500" s="75">
        <f t="shared" si="42"/>
        <v>0</v>
      </c>
    </row>
    <row r="501" spans="1:11" x14ac:dyDescent="0.35">
      <c r="A501" s="99" t="s">
        <v>702</v>
      </c>
      <c r="B501" s="76">
        <v>3</v>
      </c>
      <c r="C501" s="77">
        <v>5.3328947368419996E-6</v>
      </c>
      <c r="D501" s="73">
        <f t="shared" si="40"/>
        <v>1</v>
      </c>
      <c r="E501" s="73">
        <v>5.7960000000000003</v>
      </c>
      <c r="F501" s="73">
        <v>5</v>
      </c>
      <c r="G501" s="74">
        <f t="shared" ref="G501" si="44">(E501/F501)</f>
        <v>1.1592</v>
      </c>
      <c r="H501" s="73">
        <f t="shared" si="41"/>
        <v>4</v>
      </c>
      <c r="I501" s="48" t="s">
        <v>202</v>
      </c>
      <c r="K501" s="75">
        <f t="shared" si="42"/>
        <v>0</v>
      </c>
    </row>
    <row r="502" spans="1:11" x14ac:dyDescent="0.35">
      <c r="A502" s="99" t="s">
        <v>703</v>
      </c>
      <c r="B502" s="76">
        <v>2</v>
      </c>
      <c r="C502" s="77" t="s">
        <v>159</v>
      </c>
      <c r="D502" s="73" t="str">
        <f t="shared" si="40"/>
        <v>NA</v>
      </c>
      <c r="E502" s="73" t="s">
        <v>159</v>
      </c>
      <c r="F502" s="73">
        <v>10</v>
      </c>
      <c r="G502" s="74" t="s">
        <v>159</v>
      </c>
      <c r="H502" s="73" t="str">
        <f t="shared" si="41"/>
        <v>NA</v>
      </c>
      <c r="I502" s="48" t="s">
        <v>202</v>
      </c>
      <c r="K502" s="75">
        <f t="shared" si="42"/>
        <v>0</v>
      </c>
    </row>
    <row r="503" spans="1:11" x14ac:dyDescent="0.35">
      <c r="A503" s="99" t="s">
        <v>704</v>
      </c>
      <c r="B503" s="76">
        <v>3</v>
      </c>
      <c r="C503" s="72">
        <v>1E-4</v>
      </c>
      <c r="D503" s="73">
        <f t="shared" si="40"/>
        <v>1</v>
      </c>
      <c r="E503" s="73" t="s">
        <v>159</v>
      </c>
      <c r="F503" s="73">
        <v>0.2</v>
      </c>
      <c r="G503" s="74" t="s">
        <v>159</v>
      </c>
      <c r="H503" s="73" t="str">
        <f t="shared" si="41"/>
        <v>NA</v>
      </c>
      <c r="I503" s="48" t="s">
        <v>202</v>
      </c>
      <c r="K503" s="75">
        <f t="shared" si="42"/>
        <v>0</v>
      </c>
    </row>
    <row r="504" spans="1:11" x14ac:dyDescent="0.35">
      <c r="A504" s="99" t="s">
        <v>705</v>
      </c>
      <c r="B504" s="76">
        <v>2</v>
      </c>
      <c r="C504" s="72">
        <v>101</v>
      </c>
      <c r="D504" s="73">
        <f t="shared" si="40"/>
        <v>5</v>
      </c>
      <c r="E504" s="73" t="s">
        <v>159</v>
      </c>
      <c r="F504" s="73">
        <v>0.16</v>
      </c>
      <c r="G504" s="74" t="s">
        <v>159</v>
      </c>
      <c r="H504" s="73" t="str">
        <f t="shared" si="41"/>
        <v>NA</v>
      </c>
      <c r="I504" s="48" t="s">
        <v>202</v>
      </c>
      <c r="K504" s="75"/>
    </row>
    <row r="505" spans="1:11" x14ac:dyDescent="0.35">
      <c r="A505" s="99" t="s">
        <v>706</v>
      </c>
      <c r="B505" s="76">
        <v>3</v>
      </c>
      <c r="C505" s="72">
        <v>0.13300000000000001</v>
      </c>
      <c r="D505" s="73">
        <f t="shared" si="40"/>
        <v>3</v>
      </c>
      <c r="E505" s="73" t="s">
        <v>159</v>
      </c>
      <c r="F505" s="73">
        <v>10</v>
      </c>
      <c r="G505" s="74" t="s">
        <v>159</v>
      </c>
      <c r="H505" s="73" t="str">
        <f t="shared" si="41"/>
        <v>NA</v>
      </c>
      <c r="I505" s="48" t="s">
        <v>202</v>
      </c>
      <c r="K505" s="75">
        <f t="shared" si="42"/>
        <v>0</v>
      </c>
    </row>
    <row r="506" spans="1:11" ht="29" x14ac:dyDescent="0.35">
      <c r="A506" s="99" t="s">
        <v>707</v>
      </c>
      <c r="B506" s="76">
        <v>4</v>
      </c>
      <c r="C506" s="77" t="s">
        <v>159</v>
      </c>
      <c r="D506" s="73" t="str">
        <f t="shared" si="40"/>
        <v>NA</v>
      </c>
      <c r="E506" s="73" t="s">
        <v>159</v>
      </c>
      <c r="F506" s="73">
        <v>10</v>
      </c>
      <c r="G506" s="74" t="s">
        <v>159</v>
      </c>
      <c r="H506" s="73" t="str">
        <f t="shared" si="41"/>
        <v>NA</v>
      </c>
      <c r="I506" s="48" t="s">
        <v>202</v>
      </c>
      <c r="K506" s="75">
        <f t="shared" si="42"/>
        <v>0</v>
      </c>
    </row>
    <row r="507" spans="1:11" x14ac:dyDescent="0.35">
      <c r="A507" s="99" t="s">
        <v>708</v>
      </c>
      <c r="B507" s="76">
        <v>4</v>
      </c>
      <c r="C507" s="77" t="s">
        <v>159</v>
      </c>
      <c r="D507" s="73" t="str">
        <f t="shared" si="40"/>
        <v>NA</v>
      </c>
      <c r="E507" s="73" t="s">
        <v>159</v>
      </c>
      <c r="F507" s="73">
        <v>10</v>
      </c>
      <c r="G507" s="74" t="s">
        <v>159</v>
      </c>
      <c r="H507" s="73" t="str">
        <f t="shared" si="41"/>
        <v>NA</v>
      </c>
      <c r="I507" s="48" t="s">
        <v>202</v>
      </c>
      <c r="K507" s="75">
        <f t="shared" si="42"/>
        <v>0</v>
      </c>
    </row>
    <row r="508" spans="1:11" ht="29" x14ac:dyDescent="0.35">
      <c r="A508" s="99" t="s">
        <v>709</v>
      </c>
      <c r="B508" s="76">
        <v>4</v>
      </c>
      <c r="C508" s="77" t="s">
        <v>159</v>
      </c>
      <c r="D508" s="73" t="str">
        <f t="shared" si="40"/>
        <v>NA</v>
      </c>
      <c r="E508" s="73" t="s">
        <v>159</v>
      </c>
      <c r="F508" s="73">
        <v>2</v>
      </c>
      <c r="G508" s="74" t="s">
        <v>159</v>
      </c>
      <c r="H508" s="73" t="str">
        <f t="shared" si="41"/>
        <v>NA</v>
      </c>
      <c r="I508" s="48" t="s">
        <v>202</v>
      </c>
      <c r="K508" s="75">
        <f t="shared" si="42"/>
        <v>0</v>
      </c>
    </row>
    <row r="509" spans="1:11" ht="29" x14ac:dyDescent="0.35">
      <c r="A509" s="99" t="s">
        <v>710</v>
      </c>
      <c r="B509" s="76">
        <v>4</v>
      </c>
      <c r="C509" s="77" t="s">
        <v>159</v>
      </c>
      <c r="D509" s="73" t="str">
        <f t="shared" si="40"/>
        <v>NA</v>
      </c>
      <c r="E509" s="73" t="s">
        <v>159</v>
      </c>
      <c r="F509" s="73">
        <v>0.1</v>
      </c>
      <c r="G509" s="74" t="s">
        <v>159</v>
      </c>
      <c r="H509" s="73" t="str">
        <f t="shared" si="41"/>
        <v>NA</v>
      </c>
      <c r="I509" s="48" t="s">
        <v>202</v>
      </c>
      <c r="K509" s="75">
        <f t="shared" si="42"/>
        <v>0</v>
      </c>
    </row>
    <row r="510" spans="1:11" x14ac:dyDescent="0.35">
      <c r="A510" s="99" t="s">
        <v>711</v>
      </c>
      <c r="B510" s="76">
        <v>4</v>
      </c>
      <c r="C510" s="77" t="s">
        <v>159</v>
      </c>
      <c r="D510" s="73" t="str">
        <f t="shared" si="40"/>
        <v>NA</v>
      </c>
      <c r="E510" s="73" t="s">
        <v>159</v>
      </c>
      <c r="F510" s="73">
        <v>10</v>
      </c>
      <c r="G510" s="74" t="s">
        <v>159</v>
      </c>
      <c r="H510" s="73" t="str">
        <f t="shared" si="41"/>
        <v>NA</v>
      </c>
      <c r="I510" s="48" t="s">
        <v>202</v>
      </c>
      <c r="K510" s="75">
        <f t="shared" si="42"/>
        <v>0</v>
      </c>
    </row>
    <row r="511" spans="1:11" x14ac:dyDescent="0.35">
      <c r="A511" s="99" t="s">
        <v>712</v>
      </c>
      <c r="B511" s="76">
        <v>4</v>
      </c>
      <c r="C511" s="77" t="s">
        <v>159</v>
      </c>
      <c r="D511" s="73" t="str">
        <f t="shared" si="40"/>
        <v>NA</v>
      </c>
      <c r="E511" s="73" t="s">
        <v>159</v>
      </c>
      <c r="F511" s="73">
        <v>0.05</v>
      </c>
      <c r="G511" s="74" t="s">
        <v>159</v>
      </c>
      <c r="H511" s="73" t="str">
        <f t="shared" si="41"/>
        <v>NA</v>
      </c>
      <c r="I511" s="48" t="s">
        <v>240</v>
      </c>
      <c r="K511" s="75">
        <f t="shared" si="42"/>
        <v>0</v>
      </c>
    </row>
    <row r="512" spans="1:11" x14ac:dyDescent="0.35">
      <c r="A512" s="99" t="s">
        <v>713</v>
      </c>
      <c r="B512" s="76">
        <v>4</v>
      </c>
      <c r="C512" s="77" t="s">
        <v>159</v>
      </c>
      <c r="D512" s="73" t="str">
        <f t="shared" si="40"/>
        <v>NA</v>
      </c>
      <c r="E512" s="73" t="s">
        <v>159</v>
      </c>
      <c r="F512" s="73">
        <v>0.1</v>
      </c>
      <c r="G512" s="74" t="s">
        <v>159</v>
      </c>
      <c r="H512" s="73" t="str">
        <f t="shared" si="41"/>
        <v>NA</v>
      </c>
      <c r="I512" s="48" t="s">
        <v>240</v>
      </c>
      <c r="K512" s="75">
        <f t="shared" si="42"/>
        <v>0</v>
      </c>
    </row>
    <row r="513" spans="1:11" x14ac:dyDescent="0.35">
      <c r="A513" s="99" t="s">
        <v>714</v>
      </c>
      <c r="B513" s="76">
        <v>4</v>
      </c>
      <c r="C513" s="77" t="s">
        <v>159</v>
      </c>
      <c r="D513" s="73" t="str">
        <f t="shared" si="40"/>
        <v>NA</v>
      </c>
      <c r="E513" s="73" t="s">
        <v>159</v>
      </c>
      <c r="F513" s="73">
        <v>0.05</v>
      </c>
      <c r="G513" s="74" t="s">
        <v>159</v>
      </c>
      <c r="H513" s="73" t="str">
        <f t="shared" si="41"/>
        <v>NA</v>
      </c>
      <c r="I513" s="48" t="s">
        <v>240</v>
      </c>
      <c r="K513" s="75">
        <f t="shared" si="42"/>
        <v>0</v>
      </c>
    </row>
    <row r="514" spans="1:11" x14ac:dyDescent="0.35">
      <c r="A514" s="99" t="s">
        <v>715</v>
      </c>
      <c r="B514" s="76">
        <v>4</v>
      </c>
      <c r="C514" s="77" t="s">
        <v>159</v>
      </c>
      <c r="D514" s="73" t="str">
        <f t="shared" si="40"/>
        <v>NA</v>
      </c>
      <c r="E514" s="73" t="s">
        <v>159</v>
      </c>
      <c r="F514" s="73">
        <v>0.1</v>
      </c>
      <c r="G514" s="74" t="s">
        <v>159</v>
      </c>
      <c r="H514" s="73" t="str">
        <f t="shared" si="41"/>
        <v>NA</v>
      </c>
      <c r="I514" s="48" t="s">
        <v>240</v>
      </c>
      <c r="K514" s="75">
        <f t="shared" si="42"/>
        <v>0</v>
      </c>
    </row>
    <row r="515" spans="1:11" x14ac:dyDescent="0.35">
      <c r="A515" s="99" t="s">
        <v>716</v>
      </c>
      <c r="B515" s="76">
        <v>2</v>
      </c>
      <c r="C515" s="77" t="s">
        <v>159</v>
      </c>
      <c r="D515" s="73" t="str">
        <f t="shared" si="40"/>
        <v>NA</v>
      </c>
      <c r="E515" s="73" t="s">
        <v>159</v>
      </c>
      <c r="F515" s="73">
        <v>10</v>
      </c>
      <c r="G515" s="74" t="s">
        <v>159</v>
      </c>
      <c r="H515" s="73" t="str">
        <f t="shared" si="41"/>
        <v>NA</v>
      </c>
      <c r="I515" s="48" t="s">
        <v>202</v>
      </c>
      <c r="K515" s="75">
        <f t="shared" si="42"/>
        <v>0</v>
      </c>
    </row>
    <row r="516" spans="1:11" x14ac:dyDescent="0.35">
      <c r="A516" s="99" t="s">
        <v>717</v>
      </c>
      <c r="B516" s="76">
        <v>2</v>
      </c>
      <c r="C516" s="77" t="s">
        <v>159</v>
      </c>
      <c r="D516" s="73" t="str">
        <f t="shared" si="40"/>
        <v>NA</v>
      </c>
      <c r="E516" s="73" t="s">
        <v>159</v>
      </c>
      <c r="F516" s="73">
        <v>10</v>
      </c>
      <c r="G516" s="74" t="s">
        <v>159</v>
      </c>
      <c r="H516" s="73" t="str">
        <f t="shared" si="41"/>
        <v>NA</v>
      </c>
      <c r="I516" s="48" t="s">
        <v>202</v>
      </c>
      <c r="K516" s="75">
        <f t="shared" si="42"/>
        <v>0</v>
      </c>
    </row>
    <row r="517" spans="1:11" x14ac:dyDescent="0.35">
      <c r="A517" s="99" t="s">
        <v>718</v>
      </c>
      <c r="B517" s="76">
        <v>2</v>
      </c>
      <c r="C517" s="77" t="s">
        <v>159</v>
      </c>
      <c r="D517" s="73" t="str">
        <f t="shared" ref="D517:D580" si="45">IF(C517="NA", "NA", IF(C517&lt; 0.013,1,IF(C517&lt;=0.13,2,IF(C517&lt;=1.3,3,IF(C517&lt;=13,4,IF(C517&gt;13,5))))))</f>
        <v>NA</v>
      </c>
      <c r="E517" s="73" t="s">
        <v>159</v>
      </c>
      <c r="F517" s="73">
        <v>6.6</v>
      </c>
      <c r="G517" s="74" t="s">
        <v>159</v>
      </c>
      <c r="H517" s="73" t="str">
        <f t="shared" ref="H517:H580" si="46">IF(G517="NA","NA",IF(G517&lt;0.1,1,IF(G517&lt;=0.5,2,IF(G517&lt;=1,3,IF(G517&lt;=2,4,IF(G517&gt;2,5))))))</f>
        <v>NA</v>
      </c>
      <c r="I517" s="48" t="s">
        <v>202</v>
      </c>
      <c r="K517" s="75">
        <f t="shared" ref="K517:K580" si="47">SUM(J517*7.500616827042)</f>
        <v>0</v>
      </c>
    </row>
    <row r="518" spans="1:11" x14ac:dyDescent="0.35">
      <c r="A518" s="99" t="s">
        <v>719</v>
      </c>
      <c r="B518" s="76">
        <v>3</v>
      </c>
      <c r="C518" s="77" t="s">
        <v>159</v>
      </c>
      <c r="D518" s="73" t="str">
        <f t="shared" si="45"/>
        <v>NA</v>
      </c>
      <c r="E518" s="73" t="s">
        <v>159</v>
      </c>
      <c r="F518" s="73">
        <v>0.1</v>
      </c>
      <c r="G518" s="74" t="s">
        <v>159</v>
      </c>
      <c r="H518" s="73" t="str">
        <f t="shared" si="46"/>
        <v>NA</v>
      </c>
      <c r="I518" s="48" t="s">
        <v>202</v>
      </c>
      <c r="K518" s="75">
        <f t="shared" si="47"/>
        <v>0</v>
      </c>
    </row>
    <row r="519" spans="1:11" x14ac:dyDescent="0.35">
      <c r="A519" s="99" t="s">
        <v>720</v>
      </c>
      <c r="B519" s="76">
        <v>3</v>
      </c>
      <c r="C519" s="77" t="s">
        <v>159</v>
      </c>
      <c r="D519" s="73" t="str">
        <f t="shared" si="45"/>
        <v>NA</v>
      </c>
      <c r="E519" s="73" t="s">
        <v>159</v>
      </c>
      <c r="F519" s="73">
        <v>0.01</v>
      </c>
      <c r="G519" s="74" t="s">
        <v>159</v>
      </c>
      <c r="H519" s="73" t="str">
        <f t="shared" si="46"/>
        <v>NA</v>
      </c>
      <c r="I519" s="48" t="s">
        <v>202</v>
      </c>
      <c r="K519" s="75">
        <f t="shared" si="47"/>
        <v>0</v>
      </c>
    </row>
    <row r="520" spans="1:11" x14ac:dyDescent="0.35">
      <c r="A520" s="99" t="s">
        <v>721</v>
      </c>
      <c r="B520" s="76">
        <v>4</v>
      </c>
      <c r="C520" s="77" t="s">
        <v>159</v>
      </c>
      <c r="D520" s="73" t="str">
        <f t="shared" si="45"/>
        <v>NA</v>
      </c>
      <c r="E520" s="73" t="s">
        <v>159</v>
      </c>
      <c r="F520" s="73">
        <v>3</v>
      </c>
      <c r="G520" s="74" t="s">
        <v>159</v>
      </c>
      <c r="H520" s="73" t="str">
        <f t="shared" si="46"/>
        <v>NA</v>
      </c>
      <c r="I520" s="48" t="s">
        <v>202</v>
      </c>
      <c r="K520" s="75">
        <f t="shared" si="47"/>
        <v>0</v>
      </c>
    </row>
    <row r="521" spans="1:11" x14ac:dyDescent="0.35">
      <c r="A521" s="99" t="s">
        <v>722</v>
      </c>
      <c r="B521" s="76">
        <v>4</v>
      </c>
      <c r="C521" s="77" t="s">
        <v>159</v>
      </c>
      <c r="D521" s="73" t="str">
        <f t="shared" si="45"/>
        <v>NA</v>
      </c>
      <c r="E521" s="73" t="s">
        <v>159</v>
      </c>
      <c r="F521" s="73">
        <v>6</v>
      </c>
      <c r="G521" s="74" t="s">
        <v>159</v>
      </c>
      <c r="H521" s="73" t="str">
        <f t="shared" si="46"/>
        <v>NA</v>
      </c>
      <c r="I521" s="48" t="s">
        <v>202</v>
      </c>
      <c r="K521" s="75">
        <f t="shared" si="47"/>
        <v>0</v>
      </c>
    </row>
    <row r="522" spans="1:11" x14ac:dyDescent="0.35">
      <c r="A522" s="99" t="s">
        <v>723</v>
      </c>
      <c r="B522" s="76">
        <v>2</v>
      </c>
      <c r="C522" s="77" t="s">
        <v>159</v>
      </c>
      <c r="D522" s="73" t="str">
        <f t="shared" si="45"/>
        <v>NA</v>
      </c>
      <c r="E522" s="73" t="s">
        <v>159</v>
      </c>
      <c r="F522" s="73">
        <v>9.6699999999999994E-2</v>
      </c>
      <c r="G522" s="74" t="s">
        <v>159</v>
      </c>
      <c r="H522" s="73" t="str">
        <f t="shared" si="46"/>
        <v>NA</v>
      </c>
      <c r="I522" s="48" t="s">
        <v>202</v>
      </c>
      <c r="K522" s="75">
        <f t="shared" si="47"/>
        <v>0</v>
      </c>
    </row>
    <row r="523" spans="1:11" x14ac:dyDescent="0.35">
      <c r="A523" s="99" t="s">
        <v>724</v>
      </c>
      <c r="B523" s="76">
        <v>2</v>
      </c>
      <c r="C523" s="77" t="s">
        <v>159</v>
      </c>
      <c r="D523" s="73" t="str">
        <f t="shared" si="45"/>
        <v>NA</v>
      </c>
      <c r="E523" s="73" t="s">
        <v>159</v>
      </c>
      <c r="F523" s="73">
        <v>5</v>
      </c>
      <c r="G523" s="74" t="s">
        <v>159</v>
      </c>
      <c r="H523" s="73" t="str">
        <f t="shared" si="46"/>
        <v>NA</v>
      </c>
      <c r="I523" s="48" t="s">
        <v>202</v>
      </c>
      <c r="K523" s="75">
        <f t="shared" si="47"/>
        <v>0</v>
      </c>
    </row>
    <row r="524" spans="1:11" x14ac:dyDescent="0.35">
      <c r="A524" s="99" t="s">
        <v>725</v>
      </c>
      <c r="B524" s="76">
        <v>4</v>
      </c>
      <c r="C524" s="77" t="s">
        <v>159</v>
      </c>
      <c r="D524" s="73" t="str">
        <f t="shared" si="45"/>
        <v>NA</v>
      </c>
      <c r="E524" s="73" t="s">
        <v>159</v>
      </c>
      <c r="F524" s="73">
        <v>1.67</v>
      </c>
      <c r="G524" s="74" t="s">
        <v>159</v>
      </c>
      <c r="H524" s="73" t="str">
        <f t="shared" si="46"/>
        <v>NA</v>
      </c>
      <c r="I524" s="48" t="s">
        <v>202</v>
      </c>
      <c r="K524" s="75">
        <f t="shared" si="47"/>
        <v>0</v>
      </c>
    </row>
    <row r="525" spans="1:11" x14ac:dyDescent="0.35">
      <c r="A525" s="99" t="s">
        <v>726</v>
      </c>
      <c r="B525" s="76">
        <v>4</v>
      </c>
      <c r="C525" s="77">
        <v>0</v>
      </c>
      <c r="D525" s="73">
        <f t="shared" si="45"/>
        <v>1</v>
      </c>
      <c r="E525" s="73" t="s">
        <v>159</v>
      </c>
      <c r="F525" s="73">
        <v>0.05</v>
      </c>
      <c r="G525" s="74" t="s">
        <v>159</v>
      </c>
      <c r="H525" s="73" t="str">
        <f t="shared" si="46"/>
        <v>NA</v>
      </c>
      <c r="I525" s="48" t="s">
        <v>202</v>
      </c>
      <c r="K525" s="75">
        <f t="shared" si="47"/>
        <v>0</v>
      </c>
    </row>
    <row r="526" spans="1:11" x14ac:dyDescent="0.35">
      <c r="A526" s="99" t="s">
        <v>727</v>
      </c>
      <c r="B526" s="76">
        <v>3</v>
      </c>
      <c r="C526" s="77" t="s">
        <v>159</v>
      </c>
      <c r="D526" s="73" t="str">
        <f t="shared" si="45"/>
        <v>NA</v>
      </c>
      <c r="E526" s="73" t="s">
        <v>159</v>
      </c>
      <c r="F526" s="73">
        <v>0.66700000000000004</v>
      </c>
      <c r="G526" s="74" t="s">
        <v>159</v>
      </c>
      <c r="H526" s="73" t="str">
        <f t="shared" si="46"/>
        <v>NA</v>
      </c>
      <c r="I526" s="48" t="s">
        <v>202</v>
      </c>
      <c r="K526" s="75">
        <f t="shared" si="47"/>
        <v>0</v>
      </c>
    </row>
    <row r="527" spans="1:11" x14ac:dyDescent="0.35">
      <c r="A527" s="99" t="s">
        <v>728</v>
      </c>
      <c r="B527" s="76">
        <v>2</v>
      </c>
      <c r="C527" s="77" t="s">
        <v>159</v>
      </c>
      <c r="D527" s="73" t="str">
        <f t="shared" si="45"/>
        <v>NA</v>
      </c>
      <c r="E527" s="73" t="s">
        <v>159</v>
      </c>
      <c r="F527" s="73">
        <v>5</v>
      </c>
      <c r="G527" s="74" t="s">
        <v>159</v>
      </c>
      <c r="H527" s="73" t="str">
        <f t="shared" si="46"/>
        <v>NA</v>
      </c>
      <c r="I527" s="48" t="s">
        <v>202</v>
      </c>
      <c r="K527" s="75">
        <f t="shared" si="47"/>
        <v>0</v>
      </c>
    </row>
    <row r="528" spans="1:11" x14ac:dyDescent="0.35">
      <c r="A528" s="99" t="s">
        <v>729</v>
      </c>
      <c r="B528" s="76">
        <v>2</v>
      </c>
      <c r="C528" s="77" t="s">
        <v>159</v>
      </c>
      <c r="D528" s="73" t="str">
        <f t="shared" si="45"/>
        <v>NA</v>
      </c>
      <c r="E528" s="73" t="s">
        <v>159</v>
      </c>
      <c r="F528" s="73">
        <v>10</v>
      </c>
      <c r="G528" s="74" t="s">
        <v>159</v>
      </c>
      <c r="H528" s="73" t="str">
        <f t="shared" si="46"/>
        <v>NA</v>
      </c>
      <c r="I528" s="48" t="s">
        <v>202</v>
      </c>
      <c r="K528" s="75">
        <f t="shared" si="47"/>
        <v>0</v>
      </c>
    </row>
    <row r="529" spans="1:12" x14ac:dyDescent="0.35">
      <c r="A529" s="99" t="s">
        <v>730</v>
      </c>
      <c r="B529" s="76">
        <v>1</v>
      </c>
      <c r="C529" s="77" t="s">
        <v>159</v>
      </c>
      <c r="D529" s="73" t="str">
        <f t="shared" si="45"/>
        <v>NA</v>
      </c>
      <c r="E529" s="73" t="s">
        <v>159</v>
      </c>
      <c r="F529" s="73">
        <v>10</v>
      </c>
      <c r="G529" s="74" t="s">
        <v>159</v>
      </c>
      <c r="H529" s="73" t="str">
        <f t="shared" si="46"/>
        <v>NA</v>
      </c>
      <c r="I529" s="48" t="s">
        <v>202</v>
      </c>
      <c r="K529" s="75">
        <f t="shared" si="47"/>
        <v>0</v>
      </c>
    </row>
    <row r="530" spans="1:12" x14ac:dyDescent="0.35">
      <c r="A530" s="99" t="s">
        <v>731</v>
      </c>
      <c r="B530" s="76">
        <v>4</v>
      </c>
      <c r="C530" s="77" t="s">
        <v>159</v>
      </c>
      <c r="D530" s="73" t="str">
        <f t="shared" si="45"/>
        <v>NA</v>
      </c>
      <c r="E530" s="73" t="s">
        <v>159</v>
      </c>
      <c r="F530" s="73">
        <v>0.51</v>
      </c>
      <c r="G530" s="74" t="s">
        <v>159</v>
      </c>
      <c r="H530" s="73" t="str">
        <f t="shared" si="46"/>
        <v>NA</v>
      </c>
      <c r="I530" s="48" t="s">
        <v>202</v>
      </c>
      <c r="K530" s="75">
        <f t="shared" si="47"/>
        <v>0</v>
      </c>
    </row>
    <row r="531" spans="1:12" x14ac:dyDescent="0.35">
      <c r="A531" s="99" t="s">
        <v>732</v>
      </c>
      <c r="B531" s="76">
        <v>3</v>
      </c>
      <c r="C531" s="72">
        <v>1.4</v>
      </c>
      <c r="D531" s="73">
        <f t="shared" si="45"/>
        <v>4</v>
      </c>
      <c r="E531" s="73">
        <v>5.25</v>
      </c>
      <c r="F531" s="73">
        <v>525</v>
      </c>
      <c r="G531" s="74">
        <f t="shared" ref="G531:G576" si="48">(E531/F531)</f>
        <v>0.01</v>
      </c>
      <c r="H531" s="73">
        <f t="shared" si="46"/>
        <v>1</v>
      </c>
      <c r="I531" s="48" t="s">
        <v>202</v>
      </c>
      <c r="K531" s="75">
        <f t="shared" si="47"/>
        <v>0</v>
      </c>
    </row>
    <row r="532" spans="1:12" s="112" customFormat="1" x14ac:dyDescent="0.35">
      <c r="A532" s="101" t="s">
        <v>733</v>
      </c>
      <c r="B532" s="114">
        <v>5</v>
      </c>
      <c r="C532" s="115" t="s">
        <v>159</v>
      </c>
      <c r="D532" s="116" t="str">
        <f t="shared" si="45"/>
        <v>NA</v>
      </c>
      <c r="E532" s="116" t="s">
        <v>159</v>
      </c>
      <c r="F532" s="116">
        <v>5.0000000000000001E-4</v>
      </c>
      <c r="G532" s="117" t="s">
        <v>159</v>
      </c>
      <c r="H532" s="116" t="str">
        <f t="shared" si="46"/>
        <v>NA</v>
      </c>
      <c r="I532" s="48" t="s">
        <v>202</v>
      </c>
      <c r="K532" s="118">
        <f t="shared" si="47"/>
        <v>0</v>
      </c>
    </row>
    <row r="533" spans="1:12" x14ac:dyDescent="0.35">
      <c r="A533" s="99" t="s">
        <v>734</v>
      </c>
      <c r="B533" s="76">
        <v>3</v>
      </c>
      <c r="C533" s="77">
        <v>0</v>
      </c>
      <c r="D533" s="73">
        <f t="shared" si="45"/>
        <v>1</v>
      </c>
      <c r="E533" s="73" t="s">
        <v>159</v>
      </c>
      <c r="F533" s="73">
        <v>0.15</v>
      </c>
      <c r="G533" s="74" t="s">
        <v>159</v>
      </c>
      <c r="H533" s="73" t="str">
        <f t="shared" si="46"/>
        <v>NA</v>
      </c>
      <c r="I533" s="48" t="s">
        <v>202</v>
      </c>
      <c r="K533" s="75">
        <f t="shared" si="47"/>
        <v>0</v>
      </c>
    </row>
    <row r="534" spans="1:12" ht="29" x14ac:dyDescent="0.35">
      <c r="A534" s="99" t="s">
        <v>735</v>
      </c>
      <c r="B534" s="76">
        <v>3</v>
      </c>
      <c r="C534" s="72">
        <v>0.67</v>
      </c>
      <c r="D534" s="73">
        <f t="shared" si="45"/>
        <v>3</v>
      </c>
      <c r="E534" s="73">
        <v>0.2</v>
      </c>
      <c r="F534" s="73">
        <v>213</v>
      </c>
      <c r="G534" s="74">
        <f t="shared" si="48"/>
        <v>9.3896713615023483E-4</v>
      </c>
      <c r="H534" s="73">
        <f t="shared" si="46"/>
        <v>1</v>
      </c>
      <c r="I534" s="48" t="s">
        <v>202</v>
      </c>
      <c r="J534" s="48">
        <v>0.81</v>
      </c>
      <c r="K534" s="75">
        <f t="shared" si="47"/>
        <v>6.0754996299040203</v>
      </c>
      <c r="L534" s="48">
        <v>104.15</v>
      </c>
    </row>
    <row r="535" spans="1:12" x14ac:dyDescent="0.35">
      <c r="A535" s="99" t="s">
        <v>736</v>
      </c>
      <c r="B535" s="76">
        <v>2</v>
      </c>
      <c r="C535" s="77" t="s">
        <v>159</v>
      </c>
      <c r="D535" s="73" t="str">
        <f t="shared" si="45"/>
        <v>NA</v>
      </c>
      <c r="E535" s="73" t="s">
        <v>159</v>
      </c>
      <c r="F535" s="73">
        <v>2.0000000000000002E-5</v>
      </c>
      <c r="G535" s="74" t="s">
        <v>159</v>
      </c>
      <c r="H535" s="73" t="str">
        <f t="shared" si="46"/>
        <v>NA</v>
      </c>
      <c r="I535" s="48" t="s">
        <v>202</v>
      </c>
      <c r="K535" s="75">
        <f t="shared" si="47"/>
        <v>0</v>
      </c>
    </row>
    <row r="536" spans="1:12" x14ac:dyDescent="0.35">
      <c r="A536" s="99" t="s">
        <v>737</v>
      </c>
      <c r="B536" s="76">
        <v>2</v>
      </c>
      <c r="C536" s="77" t="s">
        <v>159</v>
      </c>
      <c r="D536" s="73" t="str">
        <f t="shared" si="45"/>
        <v>NA</v>
      </c>
      <c r="E536" s="73" t="s">
        <v>159</v>
      </c>
      <c r="F536" s="73">
        <v>10</v>
      </c>
      <c r="G536" s="74" t="s">
        <v>159</v>
      </c>
      <c r="H536" s="73" t="str">
        <f t="shared" si="46"/>
        <v>NA</v>
      </c>
      <c r="I536" s="48" t="s">
        <v>202</v>
      </c>
      <c r="K536" s="75">
        <f t="shared" si="47"/>
        <v>0</v>
      </c>
    </row>
    <row r="537" spans="1:12" x14ac:dyDescent="0.35">
      <c r="A537" s="99" t="s">
        <v>738</v>
      </c>
      <c r="B537" s="76">
        <v>3</v>
      </c>
      <c r="C537" s="77" t="s">
        <v>159</v>
      </c>
      <c r="D537" s="73" t="str">
        <f t="shared" si="45"/>
        <v>NA</v>
      </c>
      <c r="E537" s="73" t="s">
        <v>159</v>
      </c>
      <c r="F537" s="73">
        <v>5</v>
      </c>
      <c r="G537" s="74" t="s">
        <v>159</v>
      </c>
      <c r="H537" s="73" t="str">
        <f t="shared" si="46"/>
        <v>NA</v>
      </c>
      <c r="I537" s="48" t="s">
        <v>202</v>
      </c>
      <c r="K537" s="75">
        <f t="shared" si="47"/>
        <v>0</v>
      </c>
    </row>
    <row r="538" spans="1:12" x14ac:dyDescent="0.35">
      <c r="A538" s="99" t="s">
        <v>739</v>
      </c>
      <c r="B538" s="76">
        <v>3</v>
      </c>
      <c r="C538" s="72">
        <v>2.26E-6</v>
      </c>
      <c r="D538" s="73">
        <f t="shared" si="45"/>
        <v>1</v>
      </c>
      <c r="E538" s="73" t="s">
        <v>159</v>
      </c>
      <c r="F538" s="73">
        <v>0.2</v>
      </c>
      <c r="G538" s="74" t="s">
        <v>159</v>
      </c>
      <c r="H538" s="73" t="str">
        <f t="shared" si="46"/>
        <v>NA</v>
      </c>
      <c r="I538" s="48" t="s">
        <v>240</v>
      </c>
      <c r="K538" s="75">
        <f t="shared" si="47"/>
        <v>0</v>
      </c>
    </row>
    <row r="539" spans="1:12" x14ac:dyDescent="0.35">
      <c r="A539" s="99" t="s">
        <v>740</v>
      </c>
      <c r="B539" s="76">
        <v>3</v>
      </c>
      <c r="C539" s="72">
        <v>330</v>
      </c>
      <c r="D539" s="73">
        <f t="shared" si="45"/>
        <v>5</v>
      </c>
      <c r="E539" s="73">
        <v>1</v>
      </c>
      <c r="F539" s="73">
        <v>5.2</v>
      </c>
      <c r="G539" s="74">
        <f t="shared" si="48"/>
        <v>0.19230769230769229</v>
      </c>
      <c r="H539" s="73">
        <f t="shared" si="46"/>
        <v>2</v>
      </c>
      <c r="I539" s="48" t="s">
        <v>202</v>
      </c>
      <c r="K539" s="75">
        <f t="shared" si="47"/>
        <v>0</v>
      </c>
    </row>
    <row r="540" spans="1:12" x14ac:dyDescent="0.35">
      <c r="A540" s="99" t="s">
        <v>741</v>
      </c>
      <c r="B540" s="76">
        <v>2</v>
      </c>
      <c r="C540" s="77">
        <v>2.8664309210529999</v>
      </c>
      <c r="D540" s="73">
        <f t="shared" si="45"/>
        <v>4</v>
      </c>
      <c r="E540" s="73">
        <v>0.17499999999999999</v>
      </c>
      <c r="F540" s="73">
        <v>5970</v>
      </c>
      <c r="G540" s="74" t="s">
        <v>159</v>
      </c>
      <c r="H540" s="73" t="str">
        <f t="shared" si="46"/>
        <v>NA</v>
      </c>
      <c r="I540" s="48" t="s">
        <v>202</v>
      </c>
      <c r="K540" s="75">
        <f t="shared" si="47"/>
        <v>0</v>
      </c>
    </row>
    <row r="541" spans="1:12" x14ac:dyDescent="0.35">
      <c r="A541" s="99" t="s">
        <v>742</v>
      </c>
      <c r="B541" s="76">
        <v>4</v>
      </c>
      <c r="C541" s="72">
        <v>1.3332236842110001E-4</v>
      </c>
      <c r="D541" s="73">
        <f t="shared" si="45"/>
        <v>1</v>
      </c>
      <c r="E541" s="73">
        <v>1</v>
      </c>
      <c r="F541" s="73">
        <v>1</v>
      </c>
      <c r="G541" s="74">
        <f t="shared" si="48"/>
        <v>1</v>
      </c>
      <c r="H541" s="73">
        <f t="shared" si="46"/>
        <v>3</v>
      </c>
      <c r="I541" s="48" t="s">
        <v>202</v>
      </c>
      <c r="K541" s="75">
        <f t="shared" si="47"/>
        <v>0</v>
      </c>
    </row>
    <row r="542" spans="1:12" x14ac:dyDescent="0.35">
      <c r="A542" s="99" t="s">
        <v>743</v>
      </c>
      <c r="B542" s="76">
        <v>2</v>
      </c>
      <c r="C542" s="72">
        <v>0.9</v>
      </c>
      <c r="D542" s="73">
        <f t="shared" si="45"/>
        <v>3</v>
      </c>
      <c r="E542" s="73" t="s">
        <v>159</v>
      </c>
      <c r="F542" s="73">
        <v>1.83</v>
      </c>
      <c r="G542" s="74" t="s">
        <v>159</v>
      </c>
      <c r="H542" s="73" t="str">
        <f t="shared" si="46"/>
        <v>NA</v>
      </c>
      <c r="I542" s="48" t="s">
        <v>202</v>
      </c>
      <c r="J542" s="48">
        <v>1.27</v>
      </c>
      <c r="K542" s="75">
        <f t="shared" si="47"/>
        <v>9.5257833703433406</v>
      </c>
      <c r="L542" s="48">
        <v>135.036</v>
      </c>
    </row>
    <row r="543" spans="1:12" x14ac:dyDescent="0.35">
      <c r="A543" s="99" t="s">
        <v>744</v>
      </c>
      <c r="B543" s="76">
        <v>3</v>
      </c>
      <c r="C543" s="72">
        <v>74</v>
      </c>
      <c r="D543" s="73">
        <f t="shared" si="45"/>
        <v>5</v>
      </c>
      <c r="E543" s="73" t="s">
        <v>159</v>
      </c>
      <c r="F543" s="73">
        <v>3.3300000000000003E-2</v>
      </c>
      <c r="G543" s="74" t="s">
        <v>159</v>
      </c>
      <c r="H543" s="73" t="str">
        <f t="shared" si="46"/>
        <v>NA</v>
      </c>
      <c r="I543" s="48" t="s">
        <v>202</v>
      </c>
      <c r="K543" s="75">
        <f t="shared" si="47"/>
        <v>0</v>
      </c>
    </row>
    <row r="544" spans="1:12" x14ac:dyDescent="0.35">
      <c r="A544" s="99" t="s">
        <v>745</v>
      </c>
      <c r="B544" s="76">
        <v>4</v>
      </c>
      <c r="C544" s="119">
        <v>1063.9124999999999</v>
      </c>
      <c r="D544" s="73">
        <f t="shared" si="45"/>
        <v>5</v>
      </c>
      <c r="E544" s="73" t="s">
        <v>159</v>
      </c>
      <c r="F544" s="73">
        <v>0.14699999999999999</v>
      </c>
      <c r="G544" s="74" t="s">
        <v>159</v>
      </c>
      <c r="H544" s="73" t="str">
        <f t="shared" si="46"/>
        <v>NA</v>
      </c>
      <c r="I544" s="48" t="s">
        <v>202</v>
      </c>
      <c r="K544" s="75">
        <f t="shared" si="47"/>
        <v>0</v>
      </c>
    </row>
    <row r="545" spans="1:12" x14ac:dyDescent="0.35">
      <c r="A545" s="99" t="s">
        <v>746</v>
      </c>
      <c r="B545" s="76">
        <v>3</v>
      </c>
      <c r="C545" s="119">
        <v>1600.9349999999999</v>
      </c>
      <c r="D545" s="73">
        <f t="shared" si="45"/>
        <v>5</v>
      </c>
      <c r="E545" s="73" t="s">
        <v>159</v>
      </c>
      <c r="F545" s="73">
        <v>21</v>
      </c>
      <c r="G545" s="74" t="s">
        <v>159</v>
      </c>
      <c r="H545" s="73" t="str">
        <f t="shared" si="46"/>
        <v>NA</v>
      </c>
      <c r="I545" s="48" t="s">
        <v>202</v>
      </c>
      <c r="K545" s="75">
        <f t="shared" si="47"/>
        <v>0</v>
      </c>
    </row>
    <row r="546" spans="1:12" x14ac:dyDescent="0.35">
      <c r="A546" s="99" t="s">
        <v>747</v>
      </c>
      <c r="B546" s="76">
        <v>3</v>
      </c>
      <c r="C546" s="72">
        <v>1.0665789473680001</v>
      </c>
      <c r="D546" s="73">
        <f t="shared" si="45"/>
        <v>3</v>
      </c>
      <c r="E546" s="73" t="s">
        <v>159</v>
      </c>
      <c r="F546" s="73">
        <v>1</v>
      </c>
      <c r="G546" s="74" t="s">
        <v>159</v>
      </c>
      <c r="H546" s="73" t="str">
        <f t="shared" si="46"/>
        <v>NA</v>
      </c>
      <c r="I546" s="48" t="s">
        <v>240</v>
      </c>
      <c r="K546" s="75">
        <f t="shared" si="47"/>
        <v>0</v>
      </c>
    </row>
    <row r="547" spans="1:12" x14ac:dyDescent="0.35">
      <c r="A547" s="99" t="s">
        <v>748</v>
      </c>
      <c r="B547" s="76">
        <v>2</v>
      </c>
      <c r="C547" s="77" t="s">
        <v>159</v>
      </c>
      <c r="D547" s="73" t="str">
        <f t="shared" si="45"/>
        <v>NA</v>
      </c>
      <c r="E547" s="74" t="s">
        <v>159</v>
      </c>
      <c r="F547" s="73">
        <v>2</v>
      </c>
      <c r="G547" s="74" t="s">
        <v>159</v>
      </c>
      <c r="H547" s="73" t="str">
        <f t="shared" si="46"/>
        <v>NA</v>
      </c>
      <c r="I547" s="48" t="s">
        <v>202</v>
      </c>
      <c r="K547" s="75">
        <f t="shared" si="47"/>
        <v>0</v>
      </c>
    </row>
    <row r="548" spans="1:12" x14ac:dyDescent="0.35">
      <c r="A548" s="99" t="s">
        <v>749</v>
      </c>
      <c r="B548" s="76">
        <v>2</v>
      </c>
      <c r="C548" s="77" t="s">
        <v>159</v>
      </c>
      <c r="D548" s="73" t="str">
        <f t="shared" si="45"/>
        <v>NA</v>
      </c>
      <c r="E548" s="74" t="s">
        <v>159</v>
      </c>
      <c r="F548" s="73">
        <v>5</v>
      </c>
      <c r="G548" s="74" t="s">
        <v>159</v>
      </c>
      <c r="H548" s="73" t="str">
        <f t="shared" si="46"/>
        <v>NA</v>
      </c>
      <c r="I548" s="48" t="s">
        <v>202</v>
      </c>
      <c r="K548" s="75">
        <f t="shared" si="47"/>
        <v>0</v>
      </c>
    </row>
    <row r="549" spans="1:12" x14ac:dyDescent="0.35">
      <c r="A549" s="99" t="s">
        <v>750</v>
      </c>
      <c r="B549" s="76">
        <v>2</v>
      </c>
      <c r="C549" s="77" t="s">
        <v>159</v>
      </c>
      <c r="D549" s="73" t="str">
        <f t="shared" si="45"/>
        <v>NA</v>
      </c>
      <c r="E549" s="73" t="s">
        <v>159</v>
      </c>
      <c r="F549" s="73">
        <v>0.1</v>
      </c>
      <c r="G549" s="74" t="s">
        <v>159</v>
      </c>
      <c r="H549" s="73" t="str">
        <f t="shared" si="46"/>
        <v>NA</v>
      </c>
      <c r="I549" s="48" t="s">
        <v>202</v>
      </c>
      <c r="K549" s="75">
        <f t="shared" si="47"/>
        <v>0</v>
      </c>
    </row>
    <row r="550" spans="1:12" x14ac:dyDescent="0.35">
      <c r="A550" s="99" t="s">
        <v>751</v>
      </c>
      <c r="B550" s="76">
        <v>2</v>
      </c>
      <c r="C550" s="72">
        <v>101</v>
      </c>
      <c r="D550" s="73">
        <f t="shared" si="45"/>
        <v>5</v>
      </c>
      <c r="E550" s="73" t="s">
        <v>159</v>
      </c>
      <c r="F550" s="73">
        <v>0.1</v>
      </c>
      <c r="G550" s="74" t="s">
        <v>159</v>
      </c>
      <c r="H550" s="73" t="str">
        <f t="shared" si="46"/>
        <v>NA</v>
      </c>
      <c r="I550" s="48" t="s">
        <v>202</v>
      </c>
      <c r="K550" s="75">
        <f t="shared" si="47"/>
        <v>0</v>
      </c>
    </row>
    <row r="551" spans="1:12" x14ac:dyDescent="0.35">
      <c r="A551" s="99" t="s">
        <v>752</v>
      </c>
      <c r="B551" s="76">
        <v>3</v>
      </c>
      <c r="C551" s="72">
        <v>0</v>
      </c>
      <c r="D551" s="73">
        <f t="shared" si="45"/>
        <v>1</v>
      </c>
      <c r="E551" s="73" t="s">
        <v>159</v>
      </c>
      <c r="F551" s="73">
        <v>10</v>
      </c>
      <c r="G551" s="74" t="s">
        <v>159</v>
      </c>
      <c r="H551" s="73" t="str">
        <f t="shared" si="46"/>
        <v>NA</v>
      </c>
      <c r="I551" s="48" t="s">
        <v>240</v>
      </c>
      <c r="K551" s="75">
        <f t="shared" si="47"/>
        <v>0</v>
      </c>
    </row>
    <row r="552" spans="1:12" x14ac:dyDescent="0.35">
      <c r="A552" s="99" t="s">
        <v>753</v>
      </c>
      <c r="B552" s="76"/>
      <c r="C552" s="72">
        <v>1E-3</v>
      </c>
      <c r="D552" s="73">
        <f t="shared" si="45"/>
        <v>1</v>
      </c>
      <c r="E552" s="73" t="s">
        <v>159</v>
      </c>
      <c r="F552" s="73">
        <v>10</v>
      </c>
      <c r="G552" s="74" t="s">
        <v>159</v>
      </c>
      <c r="H552" s="73" t="str">
        <f t="shared" si="46"/>
        <v>NA</v>
      </c>
      <c r="I552" s="48" t="s">
        <v>202</v>
      </c>
      <c r="K552" s="75">
        <f t="shared" si="47"/>
        <v>0</v>
      </c>
    </row>
    <row r="553" spans="1:12" x14ac:dyDescent="0.35">
      <c r="A553" s="99" t="s">
        <v>754</v>
      </c>
      <c r="B553" s="76">
        <v>2</v>
      </c>
      <c r="C553" s="72">
        <v>2E-3</v>
      </c>
      <c r="D553" s="73">
        <f t="shared" si="45"/>
        <v>1</v>
      </c>
      <c r="E553" s="73" t="s">
        <v>159</v>
      </c>
      <c r="F553" s="73">
        <v>4.7E-2</v>
      </c>
      <c r="G553" s="74" t="s">
        <v>159</v>
      </c>
      <c r="H553" s="73" t="str">
        <f t="shared" si="46"/>
        <v>NA</v>
      </c>
      <c r="I553" s="48" t="s">
        <v>240</v>
      </c>
      <c r="K553" s="75">
        <f t="shared" si="47"/>
        <v>0</v>
      </c>
    </row>
    <row r="554" spans="1:12" x14ac:dyDescent="0.35">
      <c r="A554" s="99" t="s">
        <v>755</v>
      </c>
      <c r="B554" s="76">
        <v>2</v>
      </c>
      <c r="C554" s="72">
        <v>3.0000000000000001E-6</v>
      </c>
      <c r="D554" s="73">
        <f t="shared" si="45"/>
        <v>1</v>
      </c>
      <c r="E554" s="73" t="s">
        <v>159</v>
      </c>
      <c r="F554" s="73">
        <v>1.67</v>
      </c>
      <c r="G554" s="74" t="s">
        <v>159</v>
      </c>
      <c r="H554" s="73" t="str">
        <f t="shared" si="46"/>
        <v>NA</v>
      </c>
      <c r="I554" s="48" t="s">
        <v>202</v>
      </c>
      <c r="K554" s="75">
        <f t="shared" si="47"/>
        <v>0</v>
      </c>
    </row>
    <row r="555" spans="1:12" x14ac:dyDescent="0.35">
      <c r="A555" s="99" t="s">
        <v>756</v>
      </c>
      <c r="B555" s="76">
        <v>2</v>
      </c>
      <c r="C555" s="72">
        <v>5.3</v>
      </c>
      <c r="D555" s="73">
        <f t="shared" si="45"/>
        <v>4</v>
      </c>
      <c r="E555" s="73" t="s">
        <v>159</v>
      </c>
      <c r="F555" s="73">
        <v>4170</v>
      </c>
      <c r="G555" s="74" t="s">
        <v>159</v>
      </c>
      <c r="H555" s="73" t="str">
        <f t="shared" si="46"/>
        <v>NA</v>
      </c>
      <c r="I555" s="48" t="s">
        <v>202</v>
      </c>
      <c r="J555" s="48">
        <v>7.51</v>
      </c>
      <c r="K555" s="75">
        <f t="shared" si="47"/>
        <v>56.329632371085417</v>
      </c>
      <c r="L555" s="48">
        <v>203.83</v>
      </c>
    </row>
    <row r="556" spans="1:12" x14ac:dyDescent="0.35">
      <c r="A556" s="99" t="s">
        <v>757</v>
      </c>
      <c r="B556" s="76">
        <v>2</v>
      </c>
      <c r="C556" s="72">
        <v>5.3</v>
      </c>
      <c r="D556" s="73">
        <f t="shared" si="45"/>
        <v>4</v>
      </c>
      <c r="E556" s="73" t="s">
        <v>159</v>
      </c>
      <c r="F556" s="73">
        <v>4170</v>
      </c>
      <c r="G556" s="74" t="s">
        <v>159</v>
      </c>
      <c r="H556" s="73" t="str">
        <f t="shared" si="46"/>
        <v>NA</v>
      </c>
      <c r="I556" s="48" t="s">
        <v>202</v>
      </c>
      <c r="K556" s="75">
        <f t="shared" si="47"/>
        <v>0</v>
      </c>
    </row>
    <row r="557" spans="1:12" x14ac:dyDescent="0.35">
      <c r="A557" s="99" t="s">
        <v>758</v>
      </c>
      <c r="B557" s="76">
        <v>3</v>
      </c>
      <c r="C557" s="72">
        <v>0.64700000000000002</v>
      </c>
      <c r="D557" s="73">
        <f t="shared" si="45"/>
        <v>3</v>
      </c>
      <c r="E557" s="74">
        <v>21</v>
      </c>
      <c r="F557" s="73">
        <v>6.9</v>
      </c>
      <c r="G557" s="74">
        <f t="shared" si="48"/>
        <v>3.043478260869565</v>
      </c>
      <c r="H557" s="73">
        <f t="shared" si="46"/>
        <v>5</v>
      </c>
      <c r="I557" s="48" t="s">
        <v>202</v>
      </c>
      <c r="J557" s="48">
        <v>0.622</v>
      </c>
      <c r="K557" s="75">
        <f t="shared" si="47"/>
        <v>4.6653836664201238</v>
      </c>
      <c r="L557" s="48">
        <v>167.84899999999999</v>
      </c>
    </row>
    <row r="558" spans="1:12" x14ac:dyDescent="0.35">
      <c r="A558" s="99" t="s">
        <v>759</v>
      </c>
      <c r="B558" s="76">
        <v>3</v>
      </c>
      <c r="C558" s="72">
        <v>0.13300000000000001</v>
      </c>
      <c r="D558" s="73">
        <f t="shared" si="45"/>
        <v>3</v>
      </c>
      <c r="E558" s="73" t="s">
        <v>159</v>
      </c>
      <c r="F558" s="73">
        <v>2</v>
      </c>
      <c r="G558" s="74" t="s">
        <v>159</v>
      </c>
      <c r="H558" s="73" t="str">
        <f t="shared" si="46"/>
        <v>NA</v>
      </c>
      <c r="I558" s="48" t="s">
        <v>202</v>
      </c>
      <c r="K558" s="75">
        <f t="shared" si="47"/>
        <v>0</v>
      </c>
    </row>
    <row r="559" spans="1:12" x14ac:dyDescent="0.35">
      <c r="A559" s="99" t="s">
        <v>760</v>
      </c>
      <c r="B559" s="76">
        <v>3</v>
      </c>
      <c r="C559" s="72">
        <v>2.7E-2</v>
      </c>
      <c r="D559" s="73">
        <f t="shared" si="45"/>
        <v>2</v>
      </c>
      <c r="E559" s="73" t="s">
        <v>159</v>
      </c>
      <c r="F559" s="73">
        <v>0.1</v>
      </c>
      <c r="G559" s="74" t="s">
        <v>159</v>
      </c>
      <c r="H559" s="73" t="str">
        <f t="shared" si="46"/>
        <v>NA</v>
      </c>
      <c r="I559" s="48" t="s">
        <v>240</v>
      </c>
      <c r="K559" s="75">
        <f t="shared" si="47"/>
        <v>0</v>
      </c>
    </row>
    <row r="560" spans="1:12" x14ac:dyDescent="0.35">
      <c r="A560" s="99" t="s">
        <v>761</v>
      </c>
      <c r="B560" s="76">
        <v>3</v>
      </c>
      <c r="C560" s="72">
        <v>19.3</v>
      </c>
      <c r="D560" s="73">
        <f t="shared" si="45"/>
        <v>5</v>
      </c>
      <c r="E560" s="73">
        <v>7</v>
      </c>
      <c r="F560" s="73">
        <v>590</v>
      </c>
      <c r="G560" s="74">
        <f t="shared" si="48"/>
        <v>1.1864406779661017E-2</v>
      </c>
      <c r="H560" s="73">
        <f t="shared" si="46"/>
        <v>1</v>
      </c>
      <c r="I560" s="48" t="s">
        <v>202</v>
      </c>
      <c r="J560" s="48">
        <v>21.6</v>
      </c>
      <c r="K560" s="75">
        <f t="shared" si="47"/>
        <v>162.0133234641072</v>
      </c>
      <c r="L560" s="48">
        <v>72.105999999999995</v>
      </c>
    </row>
    <row r="561" spans="1:12" x14ac:dyDescent="0.35">
      <c r="A561" s="99" t="s">
        <v>762</v>
      </c>
      <c r="B561" s="76">
        <v>3</v>
      </c>
      <c r="C561" s="72">
        <v>3</v>
      </c>
      <c r="D561" s="73">
        <f t="shared" si="45"/>
        <v>4</v>
      </c>
      <c r="E561" s="73" t="s">
        <v>159</v>
      </c>
      <c r="F561" s="73">
        <v>0.15</v>
      </c>
      <c r="G561" s="74" t="s">
        <v>159</v>
      </c>
      <c r="H561" s="73" t="str">
        <f t="shared" si="46"/>
        <v>NA</v>
      </c>
      <c r="I561" s="48" t="s">
        <v>240</v>
      </c>
      <c r="K561" s="75">
        <f t="shared" si="47"/>
        <v>0</v>
      </c>
    </row>
    <row r="562" spans="1:12" x14ac:dyDescent="0.35">
      <c r="A562" s="99" t="s">
        <v>763</v>
      </c>
      <c r="B562" s="76">
        <v>3</v>
      </c>
      <c r="C562" s="77" t="s">
        <v>159</v>
      </c>
      <c r="D562" s="73" t="str">
        <f t="shared" si="45"/>
        <v>NA</v>
      </c>
      <c r="E562" s="73" t="s">
        <v>159</v>
      </c>
      <c r="F562" s="73">
        <v>2.8</v>
      </c>
      <c r="G562" s="74" t="s">
        <v>159</v>
      </c>
      <c r="H562" s="73" t="str">
        <f t="shared" si="46"/>
        <v>NA</v>
      </c>
      <c r="I562" s="48" t="s">
        <v>202</v>
      </c>
      <c r="K562" s="75">
        <f t="shared" si="47"/>
        <v>0</v>
      </c>
    </row>
    <row r="563" spans="1:12" x14ac:dyDescent="0.35">
      <c r="A563" s="99" t="s">
        <v>764</v>
      </c>
      <c r="B563" s="76">
        <v>3</v>
      </c>
      <c r="C563" s="72">
        <v>1.1000000000000001</v>
      </c>
      <c r="D563" s="73">
        <f t="shared" si="45"/>
        <v>3</v>
      </c>
      <c r="E563" s="73" t="s">
        <v>159</v>
      </c>
      <c r="F563" s="73">
        <v>0.04</v>
      </c>
      <c r="G563" s="74" t="s">
        <v>159</v>
      </c>
      <c r="H563" s="73" t="str">
        <f t="shared" si="46"/>
        <v>NA</v>
      </c>
      <c r="I563" s="48" t="s">
        <v>202</v>
      </c>
      <c r="K563" s="75">
        <f t="shared" si="47"/>
        <v>0</v>
      </c>
    </row>
    <row r="564" spans="1:12" x14ac:dyDescent="0.35">
      <c r="A564" s="99" t="s">
        <v>765</v>
      </c>
      <c r="B564" s="76">
        <v>2</v>
      </c>
      <c r="C564" s="77" t="s">
        <v>159</v>
      </c>
      <c r="D564" s="73" t="str">
        <f t="shared" si="45"/>
        <v>NA</v>
      </c>
      <c r="E564" s="73" t="s">
        <v>159</v>
      </c>
      <c r="F564" s="73">
        <v>5</v>
      </c>
      <c r="G564" s="74" t="s">
        <v>159</v>
      </c>
      <c r="H564" s="73" t="str">
        <f t="shared" si="46"/>
        <v>NA</v>
      </c>
      <c r="I564" s="48" t="s">
        <v>202</v>
      </c>
      <c r="K564" s="75">
        <f t="shared" si="47"/>
        <v>0</v>
      </c>
    </row>
    <row r="565" spans="1:12" ht="29" x14ac:dyDescent="0.35">
      <c r="A565" s="99" t="s">
        <v>766</v>
      </c>
      <c r="B565" s="76">
        <v>3</v>
      </c>
      <c r="C565" s="72">
        <v>0.1</v>
      </c>
      <c r="D565" s="73">
        <f t="shared" si="45"/>
        <v>2</v>
      </c>
      <c r="E565" s="73" t="s">
        <v>159</v>
      </c>
      <c r="F565" s="73">
        <v>1.5</v>
      </c>
      <c r="G565" s="74" t="s">
        <v>159</v>
      </c>
      <c r="H565" s="73" t="str">
        <f t="shared" si="46"/>
        <v>NA</v>
      </c>
      <c r="I565" s="48" t="s">
        <v>202</v>
      </c>
      <c r="K565" s="75">
        <f t="shared" si="47"/>
        <v>0</v>
      </c>
    </row>
    <row r="566" spans="1:12" ht="29" x14ac:dyDescent="0.35">
      <c r="A566" s="99" t="s">
        <v>767</v>
      </c>
      <c r="B566" s="76">
        <v>3</v>
      </c>
      <c r="C566" s="77" t="s">
        <v>159</v>
      </c>
      <c r="D566" s="73" t="str">
        <f t="shared" si="45"/>
        <v>NA</v>
      </c>
      <c r="E566" s="73" t="s">
        <v>159</v>
      </c>
      <c r="F566" s="73">
        <v>0.1</v>
      </c>
      <c r="G566" s="74" t="s">
        <v>159</v>
      </c>
      <c r="H566" s="73" t="str">
        <f t="shared" si="46"/>
        <v>NA</v>
      </c>
      <c r="I566" s="48" t="s">
        <v>202</v>
      </c>
      <c r="K566" s="75">
        <f t="shared" si="47"/>
        <v>0</v>
      </c>
    </row>
    <row r="567" spans="1:12" x14ac:dyDescent="0.35">
      <c r="A567" s="99" t="s">
        <v>768</v>
      </c>
      <c r="B567" s="76">
        <v>2</v>
      </c>
      <c r="C567" s="72">
        <v>7.9999999999999996E-7</v>
      </c>
      <c r="D567" s="73">
        <f t="shared" si="45"/>
        <v>1</v>
      </c>
      <c r="E567" s="73" t="s">
        <v>159</v>
      </c>
      <c r="F567" s="73">
        <v>10</v>
      </c>
      <c r="G567" s="74" t="s">
        <v>159</v>
      </c>
      <c r="H567" s="73" t="str">
        <f t="shared" si="46"/>
        <v>NA</v>
      </c>
      <c r="I567" s="48" t="s">
        <v>202</v>
      </c>
      <c r="K567" s="75">
        <f t="shared" si="47"/>
        <v>0</v>
      </c>
    </row>
    <row r="568" spans="1:12" x14ac:dyDescent="0.35">
      <c r="A568" s="99" t="s">
        <v>769</v>
      </c>
      <c r="B568" s="76">
        <v>3</v>
      </c>
      <c r="C568" s="77" t="s">
        <v>159</v>
      </c>
      <c r="D568" s="73" t="str">
        <f t="shared" si="45"/>
        <v>NA</v>
      </c>
      <c r="E568" s="73" t="s">
        <v>159</v>
      </c>
      <c r="F568" s="73">
        <v>3.8</v>
      </c>
      <c r="G568" s="74" t="s">
        <v>159</v>
      </c>
      <c r="H568" s="73" t="str">
        <f t="shared" si="46"/>
        <v>NA</v>
      </c>
      <c r="I568" s="48" t="s">
        <v>202</v>
      </c>
      <c r="K568" s="75">
        <f t="shared" si="47"/>
        <v>0</v>
      </c>
    </row>
    <row r="569" spans="1:12" x14ac:dyDescent="0.35">
      <c r="A569" s="99" t="s">
        <v>770</v>
      </c>
      <c r="B569" s="76">
        <v>4</v>
      </c>
      <c r="C569" s="111">
        <v>13.332000000000001</v>
      </c>
      <c r="D569" s="73">
        <f t="shared" si="45"/>
        <v>5</v>
      </c>
      <c r="E569" s="73" t="s">
        <v>159</v>
      </c>
      <c r="F569" s="73">
        <v>1.63</v>
      </c>
      <c r="G569" s="74" t="s">
        <v>159</v>
      </c>
      <c r="H569" s="73" t="str">
        <f t="shared" si="46"/>
        <v>NA</v>
      </c>
      <c r="I569" s="48" t="s">
        <v>202</v>
      </c>
      <c r="K569" s="75">
        <f t="shared" si="47"/>
        <v>0</v>
      </c>
    </row>
    <row r="570" spans="1:12" x14ac:dyDescent="0.35">
      <c r="A570" s="99" t="s">
        <v>771</v>
      </c>
      <c r="B570" s="76"/>
      <c r="C570" s="72">
        <v>0</v>
      </c>
      <c r="D570" s="73">
        <f t="shared" si="45"/>
        <v>1</v>
      </c>
      <c r="E570" s="73" t="s">
        <v>159</v>
      </c>
      <c r="F570" s="73">
        <v>1</v>
      </c>
      <c r="G570" s="74" t="s">
        <v>159</v>
      </c>
      <c r="H570" s="73" t="str">
        <f t="shared" si="46"/>
        <v>NA</v>
      </c>
      <c r="I570" s="48" t="s">
        <v>202</v>
      </c>
      <c r="K570" s="75">
        <f t="shared" si="47"/>
        <v>0</v>
      </c>
    </row>
    <row r="571" spans="1:12" x14ac:dyDescent="0.35">
      <c r="A571" s="99" t="s">
        <v>772</v>
      </c>
      <c r="B571" s="76">
        <v>3</v>
      </c>
      <c r="C571" s="77" t="s">
        <v>159</v>
      </c>
      <c r="D571" s="73" t="str">
        <f t="shared" si="45"/>
        <v>NA</v>
      </c>
      <c r="E571" s="73" t="s">
        <v>159</v>
      </c>
      <c r="F571" s="73">
        <v>2</v>
      </c>
      <c r="G571" s="74" t="s">
        <v>159</v>
      </c>
      <c r="H571" s="73" t="str">
        <f t="shared" si="46"/>
        <v>NA</v>
      </c>
      <c r="I571" s="48" t="s">
        <v>202</v>
      </c>
      <c r="K571" s="75">
        <f t="shared" si="47"/>
        <v>0</v>
      </c>
    </row>
    <row r="572" spans="1:12" x14ac:dyDescent="0.35">
      <c r="A572" s="99" t="s">
        <v>773</v>
      </c>
      <c r="B572" s="76">
        <v>3</v>
      </c>
      <c r="C572" s="77" t="s">
        <v>159</v>
      </c>
      <c r="D572" s="73" t="str">
        <f t="shared" si="45"/>
        <v>NA</v>
      </c>
      <c r="E572" s="73" t="s">
        <v>159</v>
      </c>
      <c r="F572" s="73">
        <v>2</v>
      </c>
      <c r="G572" s="74" t="s">
        <v>159</v>
      </c>
      <c r="H572" s="73" t="str">
        <f t="shared" si="46"/>
        <v>NA</v>
      </c>
      <c r="I572" s="48" t="s">
        <v>202</v>
      </c>
      <c r="K572" s="75">
        <f t="shared" si="47"/>
        <v>0</v>
      </c>
    </row>
    <row r="573" spans="1:12" x14ac:dyDescent="0.35">
      <c r="A573" s="99" t="s">
        <v>774</v>
      </c>
      <c r="B573" s="76">
        <v>3</v>
      </c>
      <c r="C573" s="77" t="s">
        <v>159</v>
      </c>
      <c r="D573" s="73" t="str">
        <f t="shared" si="45"/>
        <v>NA</v>
      </c>
      <c r="E573" s="73" t="s">
        <v>159</v>
      </c>
      <c r="F573" s="73">
        <v>0.1</v>
      </c>
      <c r="G573" s="74" t="s">
        <v>159</v>
      </c>
      <c r="H573" s="73" t="str">
        <f t="shared" si="46"/>
        <v>NA</v>
      </c>
      <c r="I573" s="48" t="s">
        <v>202</v>
      </c>
      <c r="K573" s="75">
        <f t="shared" si="47"/>
        <v>0</v>
      </c>
    </row>
    <row r="574" spans="1:12" x14ac:dyDescent="0.35">
      <c r="A574" s="99" t="s">
        <v>775</v>
      </c>
      <c r="B574" s="76">
        <v>3</v>
      </c>
      <c r="C574" s="77" t="s">
        <v>159</v>
      </c>
      <c r="D574" s="73" t="str">
        <f t="shared" si="45"/>
        <v>NA</v>
      </c>
      <c r="E574" s="73" t="s">
        <v>159</v>
      </c>
      <c r="F574" s="73">
        <v>10</v>
      </c>
      <c r="G574" s="74" t="s">
        <v>159</v>
      </c>
      <c r="H574" s="73" t="str">
        <f t="shared" si="46"/>
        <v>NA</v>
      </c>
      <c r="I574" s="48" t="s">
        <v>202</v>
      </c>
      <c r="K574" s="75">
        <f t="shared" si="47"/>
        <v>0</v>
      </c>
    </row>
    <row r="575" spans="1:12" x14ac:dyDescent="0.35">
      <c r="A575" s="99" t="s">
        <v>776</v>
      </c>
      <c r="B575" s="76">
        <v>3</v>
      </c>
      <c r="C575" s="72">
        <v>2.7997697368419998</v>
      </c>
      <c r="D575" s="73">
        <f t="shared" si="45"/>
        <v>4</v>
      </c>
      <c r="E575" s="73">
        <v>8.0250000000000004</v>
      </c>
      <c r="F575" s="73">
        <v>188</v>
      </c>
      <c r="G575" s="74">
        <f t="shared" si="48"/>
        <v>4.268617021276596E-2</v>
      </c>
      <c r="H575" s="73">
        <f t="shared" si="46"/>
        <v>1</v>
      </c>
      <c r="I575" s="48" t="s">
        <v>202</v>
      </c>
      <c r="J575" s="48">
        <v>3.79</v>
      </c>
      <c r="K575" s="75">
        <f t="shared" si="47"/>
        <v>28.427337774489182</v>
      </c>
      <c r="L575" s="48">
        <v>92.138999999999996</v>
      </c>
    </row>
    <row r="576" spans="1:12" x14ac:dyDescent="0.35">
      <c r="A576" s="99" t="s">
        <v>777</v>
      </c>
      <c r="B576" s="76">
        <v>3</v>
      </c>
      <c r="C576" s="72">
        <v>1.2999999999999999E-3</v>
      </c>
      <c r="D576" s="73">
        <f t="shared" si="45"/>
        <v>1</v>
      </c>
      <c r="E576" s="73">
        <v>3.2</v>
      </c>
      <c r="F576" s="73">
        <v>3.5999999999999997E-2</v>
      </c>
      <c r="G576" s="74">
        <f t="shared" si="48"/>
        <v>88.8888888888889</v>
      </c>
      <c r="H576" s="73">
        <f t="shared" si="46"/>
        <v>5</v>
      </c>
      <c r="I576" s="48" t="s">
        <v>202</v>
      </c>
      <c r="K576" s="75">
        <f t="shared" si="47"/>
        <v>0</v>
      </c>
    </row>
    <row r="577" spans="1:12" x14ac:dyDescent="0.35">
      <c r="A577" s="99" t="s">
        <v>778</v>
      </c>
      <c r="B577" s="76">
        <v>3</v>
      </c>
      <c r="C577" s="77" t="s">
        <v>159</v>
      </c>
      <c r="D577" s="73" t="str">
        <f t="shared" si="45"/>
        <v>NA</v>
      </c>
      <c r="E577" s="73" t="s">
        <v>159</v>
      </c>
      <c r="F577" s="73">
        <v>8.8000000000000007</v>
      </c>
      <c r="G577" s="74" t="s">
        <v>159</v>
      </c>
      <c r="H577" s="73" t="str">
        <f t="shared" si="46"/>
        <v>NA</v>
      </c>
      <c r="I577" s="48" t="s">
        <v>202</v>
      </c>
      <c r="J577" s="48">
        <v>4.2999999999999997E-2</v>
      </c>
      <c r="K577" s="75">
        <f t="shared" si="47"/>
        <v>0.32252652356280598</v>
      </c>
      <c r="L577" s="48">
        <v>107.15300000000001</v>
      </c>
    </row>
    <row r="578" spans="1:12" x14ac:dyDescent="0.35">
      <c r="A578" s="99" t="s">
        <v>779</v>
      </c>
      <c r="B578" s="76">
        <v>3</v>
      </c>
      <c r="C578" s="107">
        <v>1.4999999999999999E-4</v>
      </c>
      <c r="D578" s="73">
        <f t="shared" si="45"/>
        <v>1</v>
      </c>
      <c r="E578" s="73" t="s">
        <v>159</v>
      </c>
      <c r="F578" s="73">
        <v>2.2000000000000002</v>
      </c>
      <c r="G578" s="74" t="s">
        <v>159</v>
      </c>
      <c r="H578" s="73" t="str">
        <f t="shared" si="46"/>
        <v>NA</v>
      </c>
      <c r="I578" s="48" t="s">
        <v>202</v>
      </c>
      <c r="K578" s="75">
        <f t="shared" si="47"/>
        <v>0</v>
      </c>
    </row>
    <row r="579" spans="1:12" x14ac:dyDescent="0.35">
      <c r="A579" s="99" t="s">
        <v>780</v>
      </c>
      <c r="B579" s="76">
        <v>3</v>
      </c>
      <c r="C579" s="77" t="s">
        <v>159</v>
      </c>
      <c r="D579" s="73" t="str">
        <f t="shared" si="45"/>
        <v>NA</v>
      </c>
      <c r="E579" s="73" t="s">
        <v>159</v>
      </c>
      <c r="F579" s="73">
        <v>6.7</v>
      </c>
      <c r="G579" s="74" t="s">
        <v>159</v>
      </c>
      <c r="H579" s="73" t="str">
        <f t="shared" si="46"/>
        <v>NA</v>
      </c>
      <c r="I579" s="48" t="s">
        <v>202</v>
      </c>
      <c r="K579" s="75">
        <f t="shared" si="47"/>
        <v>0</v>
      </c>
    </row>
    <row r="580" spans="1:12" x14ac:dyDescent="0.35">
      <c r="A580" s="99" t="s">
        <v>781</v>
      </c>
      <c r="B580" s="76">
        <v>3</v>
      </c>
      <c r="C580" s="72">
        <v>0.13300000000000001</v>
      </c>
      <c r="D580" s="73">
        <f t="shared" si="45"/>
        <v>3</v>
      </c>
      <c r="E580" s="73">
        <v>342</v>
      </c>
      <c r="F580" s="73">
        <v>12.3</v>
      </c>
      <c r="G580" s="74">
        <f>(E580/F580)</f>
        <v>27.804878048780488</v>
      </c>
      <c r="H580" s="73">
        <f t="shared" si="46"/>
        <v>5</v>
      </c>
      <c r="I580" s="48" t="s">
        <v>202</v>
      </c>
      <c r="J580" s="48">
        <v>0.56999999999999995</v>
      </c>
      <c r="K580" s="75">
        <f t="shared" si="47"/>
        <v>4.2753515914139397</v>
      </c>
      <c r="L580" s="48">
        <v>181.447</v>
      </c>
    </row>
    <row r="581" spans="1:12" x14ac:dyDescent="0.35">
      <c r="A581" s="99" t="s">
        <v>782</v>
      </c>
      <c r="B581" s="76">
        <v>3</v>
      </c>
      <c r="C581" s="72">
        <v>13.3</v>
      </c>
      <c r="D581" s="73">
        <f t="shared" ref="D581:D625" si="49">IF(C581="NA", "NA", IF(C581&lt; 0.013,1,IF(C581&lt;=0.13,2,IF(C581&lt;=1.3,3,IF(C581&lt;=13,4,IF(C581&gt;13,5))))))</f>
        <v>5</v>
      </c>
      <c r="E581" s="74">
        <v>542.85699999999997</v>
      </c>
      <c r="F581" s="73">
        <v>1910</v>
      </c>
      <c r="G581" s="74">
        <f>(E581/F581)</f>
        <v>0.28421832460732982</v>
      </c>
      <c r="H581" s="73">
        <f t="shared" ref="H581:H625" si="50">IF(G581="NA","NA",IF(G581&lt;0.1,1,IF(G581&lt;=0.5,2,IF(G581&lt;=1,3,IF(G581&lt;=2,4,IF(G581&gt;2,5))))))</f>
        <v>2</v>
      </c>
      <c r="I581" s="48" t="s">
        <v>202</v>
      </c>
      <c r="J581" s="48">
        <v>3.1</v>
      </c>
      <c r="K581" s="75">
        <f t="shared" ref="K581:K624" si="51">SUM(J581*7.500616827042)</f>
        <v>23.251912163830202</v>
      </c>
      <c r="L581" s="48">
        <v>133.404</v>
      </c>
    </row>
    <row r="582" spans="1:12" x14ac:dyDescent="0.35">
      <c r="A582" s="99" t="s">
        <v>783</v>
      </c>
      <c r="B582" s="76">
        <v>3</v>
      </c>
      <c r="C582" s="72">
        <v>2.5</v>
      </c>
      <c r="D582" s="73">
        <f t="shared" si="49"/>
        <v>4</v>
      </c>
      <c r="E582" s="74" t="s">
        <v>159</v>
      </c>
      <c r="F582" s="73">
        <v>55</v>
      </c>
      <c r="G582" s="74" t="s">
        <v>159</v>
      </c>
      <c r="H582" s="73" t="str">
        <f t="shared" si="50"/>
        <v>NA</v>
      </c>
      <c r="I582" s="48" t="s">
        <v>202</v>
      </c>
      <c r="J582" s="48">
        <v>3.1</v>
      </c>
      <c r="K582" s="75">
        <f t="shared" si="51"/>
        <v>23.251912163830202</v>
      </c>
      <c r="L582" s="48">
        <v>133.404</v>
      </c>
    </row>
    <row r="583" spans="1:12" x14ac:dyDescent="0.35">
      <c r="A583" s="99" t="s">
        <v>784</v>
      </c>
      <c r="B583" s="76">
        <v>4</v>
      </c>
      <c r="C583" s="72">
        <v>7.8</v>
      </c>
      <c r="D583" s="73">
        <f t="shared" si="49"/>
        <v>4</v>
      </c>
      <c r="E583" s="73">
        <v>1.1339999999999999</v>
      </c>
      <c r="F583" s="73">
        <v>269</v>
      </c>
      <c r="G583" s="74">
        <f t="shared" ref="G583:G619" si="52">(E583/F583)</f>
        <v>4.2156133828996278E-3</v>
      </c>
      <c r="H583" s="73">
        <f t="shared" si="50"/>
        <v>1</v>
      </c>
      <c r="I583" s="48" t="s">
        <v>240</v>
      </c>
      <c r="J583" s="48">
        <v>9.91</v>
      </c>
      <c r="K583" s="75">
        <f t="shared" si="51"/>
        <v>74.331112755986226</v>
      </c>
      <c r="L583" s="48">
        <v>131.38800000000001</v>
      </c>
    </row>
    <row r="584" spans="1:12" x14ac:dyDescent="0.35">
      <c r="A584" s="99" t="s">
        <v>785</v>
      </c>
      <c r="B584" s="76">
        <v>3</v>
      </c>
      <c r="C584" s="72">
        <v>89</v>
      </c>
      <c r="D584" s="73">
        <f t="shared" si="49"/>
        <v>5</v>
      </c>
      <c r="E584" s="73">
        <v>28</v>
      </c>
      <c r="F584" s="73">
        <v>1873</v>
      </c>
      <c r="G584" s="74">
        <f t="shared" si="52"/>
        <v>1.4949279231179925E-2</v>
      </c>
      <c r="H584" s="73">
        <f t="shared" si="50"/>
        <v>1</v>
      </c>
      <c r="I584" s="48" t="s">
        <v>202</v>
      </c>
      <c r="J584" s="48">
        <v>106</v>
      </c>
      <c r="K584" s="75">
        <f t="shared" si="51"/>
        <v>795.06538366645202</v>
      </c>
      <c r="L584" s="48">
        <v>137.36799999999999</v>
      </c>
    </row>
    <row r="585" spans="1:12" x14ac:dyDescent="0.35">
      <c r="A585" s="99" t="s">
        <v>786</v>
      </c>
      <c r="B585" s="76">
        <v>3</v>
      </c>
      <c r="C585" s="72">
        <v>1E-4</v>
      </c>
      <c r="D585" s="73">
        <f t="shared" si="49"/>
        <v>1</v>
      </c>
      <c r="E585" s="73" t="s">
        <v>159</v>
      </c>
      <c r="F585" s="73">
        <v>5</v>
      </c>
      <c r="G585" s="74" t="s">
        <v>159</v>
      </c>
      <c r="H585" s="73" t="str">
        <f t="shared" si="50"/>
        <v>NA</v>
      </c>
      <c r="I585" s="48" t="s">
        <v>202</v>
      </c>
      <c r="K585" s="75">
        <f t="shared" si="51"/>
        <v>0</v>
      </c>
    </row>
    <row r="586" spans="1:12" x14ac:dyDescent="0.35">
      <c r="A586" s="99" t="s">
        <v>787</v>
      </c>
      <c r="B586" s="76">
        <v>4</v>
      </c>
      <c r="C586" s="72">
        <v>0.28999999999999998</v>
      </c>
      <c r="D586" s="73">
        <f t="shared" si="49"/>
        <v>3</v>
      </c>
      <c r="E586" s="73" t="s">
        <v>159</v>
      </c>
      <c r="F586" s="73">
        <v>60</v>
      </c>
      <c r="G586" s="74" t="s">
        <v>159</v>
      </c>
      <c r="H586" s="73" t="str">
        <f t="shared" si="50"/>
        <v>NA</v>
      </c>
      <c r="I586" s="48" t="s">
        <v>202</v>
      </c>
      <c r="J586" s="48">
        <v>0.49199999999999999</v>
      </c>
      <c r="K586" s="75">
        <f t="shared" si="51"/>
        <v>3.690303478904664</v>
      </c>
      <c r="L586" s="48">
        <v>147.43100000000001</v>
      </c>
    </row>
    <row r="587" spans="1:12" x14ac:dyDescent="0.35">
      <c r="A587" s="99" t="s">
        <v>788</v>
      </c>
      <c r="B587" s="76">
        <v>3</v>
      </c>
      <c r="C587" s="72">
        <v>36</v>
      </c>
      <c r="D587" s="73">
        <f t="shared" si="49"/>
        <v>5</v>
      </c>
      <c r="E587" s="73" t="s">
        <v>159</v>
      </c>
      <c r="F587" s="73">
        <v>7670</v>
      </c>
      <c r="G587" s="74" t="s">
        <v>159</v>
      </c>
      <c r="H587" s="73" t="str">
        <f t="shared" si="50"/>
        <v>NA</v>
      </c>
      <c r="I587" s="48" t="s">
        <v>202</v>
      </c>
      <c r="J587" s="48">
        <v>44.8</v>
      </c>
      <c r="K587" s="75">
        <f t="shared" si="51"/>
        <v>336.0276338514816</v>
      </c>
      <c r="L587" s="48">
        <v>187.375</v>
      </c>
    </row>
    <row r="588" spans="1:12" x14ac:dyDescent="0.35">
      <c r="A588" s="99" t="s">
        <v>789</v>
      </c>
      <c r="B588" s="76">
        <v>2</v>
      </c>
      <c r="C588" s="107">
        <v>1E-4</v>
      </c>
      <c r="D588" s="73">
        <f t="shared" si="49"/>
        <v>1</v>
      </c>
      <c r="E588" s="73" t="s">
        <v>159</v>
      </c>
      <c r="F588" s="73">
        <v>5</v>
      </c>
      <c r="G588" s="74" t="s">
        <v>159</v>
      </c>
      <c r="H588" s="73" t="str">
        <f t="shared" si="50"/>
        <v>NA</v>
      </c>
      <c r="I588" s="48" t="s">
        <v>202</v>
      </c>
      <c r="K588" s="75">
        <f t="shared" si="51"/>
        <v>0</v>
      </c>
    </row>
    <row r="589" spans="1:12" x14ac:dyDescent="0.35">
      <c r="A589" s="99" t="s">
        <v>790</v>
      </c>
      <c r="B589" s="76">
        <v>3</v>
      </c>
      <c r="C589" s="72">
        <v>7.2</v>
      </c>
      <c r="D589" s="73">
        <f t="shared" si="49"/>
        <v>4</v>
      </c>
      <c r="E589" s="73">
        <v>0.36</v>
      </c>
      <c r="F589" s="73">
        <v>4.0999999999999996</v>
      </c>
      <c r="G589" s="74">
        <f t="shared" si="52"/>
        <v>8.7804878048780496E-2</v>
      </c>
      <c r="H589" s="73">
        <f t="shared" si="50"/>
        <v>1</v>
      </c>
      <c r="I589" s="48" t="s">
        <v>202</v>
      </c>
      <c r="J589" s="48">
        <v>7.7</v>
      </c>
      <c r="K589" s="75">
        <f t="shared" si="51"/>
        <v>57.754749568223403</v>
      </c>
      <c r="L589" s="48">
        <v>101.19</v>
      </c>
    </row>
    <row r="590" spans="1:12" x14ac:dyDescent="0.35">
      <c r="A590" s="99" t="s">
        <v>791</v>
      </c>
      <c r="B590" s="76">
        <v>3</v>
      </c>
      <c r="C590" s="72">
        <v>1434</v>
      </c>
      <c r="D590" s="73">
        <f t="shared" si="49"/>
        <v>5</v>
      </c>
      <c r="E590" s="73" t="s">
        <v>159</v>
      </c>
      <c r="F590" s="73">
        <v>6090</v>
      </c>
      <c r="G590" s="74" t="s">
        <v>159</v>
      </c>
      <c r="H590" s="73" t="str">
        <f t="shared" si="50"/>
        <v>NA</v>
      </c>
      <c r="I590" s="48" t="s">
        <v>202</v>
      </c>
      <c r="K590" s="75">
        <f t="shared" si="51"/>
        <v>0</v>
      </c>
    </row>
    <row r="591" spans="1:12" x14ac:dyDescent="0.35">
      <c r="A591" s="99" t="s">
        <v>792</v>
      </c>
      <c r="B591" s="76">
        <v>3</v>
      </c>
      <c r="C591" s="72">
        <v>0</v>
      </c>
      <c r="D591" s="73">
        <f t="shared" si="49"/>
        <v>1</v>
      </c>
      <c r="E591" s="73" t="s">
        <v>159</v>
      </c>
      <c r="F591" s="73">
        <v>1.3299999999999999E-2</v>
      </c>
      <c r="G591" s="74" t="s">
        <v>159</v>
      </c>
      <c r="H591" s="73" t="str">
        <f t="shared" si="50"/>
        <v>NA</v>
      </c>
      <c r="I591" s="48" t="s">
        <v>202</v>
      </c>
      <c r="K591" s="75">
        <f t="shared" si="51"/>
        <v>0</v>
      </c>
    </row>
    <row r="592" spans="1:12" x14ac:dyDescent="0.35">
      <c r="A592" s="99" t="s">
        <v>793</v>
      </c>
      <c r="B592" s="76">
        <v>3</v>
      </c>
      <c r="C592" s="72">
        <v>187</v>
      </c>
      <c r="D592" s="73">
        <f t="shared" si="49"/>
        <v>5</v>
      </c>
      <c r="E592" s="73">
        <v>8.0000000000000004E-4</v>
      </c>
      <c r="F592" s="73">
        <v>12</v>
      </c>
      <c r="G592" s="74">
        <f t="shared" si="52"/>
        <v>6.666666666666667E-5</v>
      </c>
      <c r="H592" s="73">
        <f t="shared" si="50"/>
        <v>1</v>
      </c>
      <c r="I592" s="48" t="s">
        <v>202</v>
      </c>
      <c r="K592" s="75">
        <f t="shared" si="51"/>
        <v>0</v>
      </c>
    </row>
    <row r="593" spans="1:12" x14ac:dyDescent="0.35">
      <c r="A593" s="99" t="s">
        <v>794</v>
      </c>
      <c r="B593" s="76">
        <v>3</v>
      </c>
      <c r="C593" s="72">
        <v>0.25</v>
      </c>
      <c r="D593" s="73">
        <f t="shared" si="49"/>
        <v>3</v>
      </c>
      <c r="E593" s="73" t="s">
        <v>159</v>
      </c>
      <c r="F593" s="73">
        <v>123</v>
      </c>
      <c r="G593" s="74" t="s">
        <v>159</v>
      </c>
      <c r="H593" s="73" t="str">
        <f t="shared" si="50"/>
        <v>NA</v>
      </c>
      <c r="I593" s="48" t="s">
        <v>202</v>
      </c>
      <c r="J593" s="48">
        <v>0.3</v>
      </c>
      <c r="K593" s="75">
        <f t="shared" si="51"/>
        <v>2.2501850481125998</v>
      </c>
      <c r="L593" s="48">
        <v>120.191</v>
      </c>
    </row>
    <row r="594" spans="1:12" x14ac:dyDescent="0.35">
      <c r="A594" s="99" t="s">
        <v>795</v>
      </c>
      <c r="B594" s="76">
        <v>4</v>
      </c>
      <c r="C594" s="72">
        <v>0.11</v>
      </c>
      <c r="D594" s="73">
        <f t="shared" si="49"/>
        <v>2</v>
      </c>
      <c r="E594" s="73">
        <v>5.0000000000000001E-4</v>
      </c>
      <c r="F594" s="73">
        <v>10</v>
      </c>
      <c r="G594" s="74">
        <f t="shared" si="52"/>
        <v>5.0000000000000002E-5</v>
      </c>
      <c r="H594" s="73">
        <f t="shared" si="50"/>
        <v>1</v>
      </c>
      <c r="I594" s="48" t="s">
        <v>202</v>
      </c>
      <c r="J594" s="48">
        <v>0.11</v>
      </c>
      <c r="K594" s="75">
        <f t="shared" si="51"/>
        <v>0.82506785097461999</v>
      </c>
      <c r="L594" s="48">
        <v>140.07400000000001</v>
      </c>
    </row>
    <row r="595" spans="1:12" x14ac:dyDescent="0.35">
      <c r="A595" s="99" t="s">
        <v>796</v>
      </c>
      <c r="B595" s="76">
        <v>3</v>
      </c>
      <c r="C595" s="72">
        <v>0</v>
      </c>
      <c r="D595" s="73">
        <f t="shared" si="49"/>
        <v>1</v>
      </c>
      <c r="E595" s="73" t="s">
        <v>159</v>
      </c>
      <c r="F595" s="73">
        <v>0.5</v>
      </c>
      <c r="G595" s="74" t="s">
        <v>159</v>
      </c>
      <c r="H595" s="73" t="str">
        <f t="shared" si="50"/>
        <v>NA</v>
      </c>
      <c r="I595" s="48" t="s">
        <v>202</v>
      </c>
      <c r="K595" s="75">
        <f t="shared" si="51"/>
        <v>0</v>
      </c>
    </row>
    <row r="596" spans="1:12" x14ac:dyDescent="0.35">
      <c r="A596" s="99" t="s">
        <v>797</v>
      </c>
      <c r="B596" s="76">
        <v>3</v>
      </c>
      <c r="C596" s="107">
        <v>0.26700000000000002</v>
      </c>
      <c r="D596" s="73">
        <f t="shared" si="49"/>
        <v>3</v>
      </c>
      <c r="E596" s="73" t="s">
        <v>159</v>
      </c>
      <c r="F596" s="73">
        <v>0.1</v>
      </c>
      <c r="G596" s="74" t="s">
        <v>159</v>
      </c>
      <c r="H596" s="73" t="str">
        <f t="shared" si="50"/>
        <v>NA</v>
      </c>
      <c r="I596" s="48" t="s">
        <v>202</v>
      </c>
      <c r="K596" s="75">
        <f t="shared" si="51"/>
        <v>0</v>
      </c>
    </row>
    <row r="597" spans="1:12" x14ac:dyDescent="0.35">
      <c r="A597" s="99" t="s">
        <v>798</v>
      </c>
      <c r="B597" s="76">
        <v>2</v>
      </c>
      <c r="C597" s="77" t="s">
        <v>159</v>
      </c>
      <c r="D597" s="73" t="str">
        <f t="shared" si="49"/>
        <v>NA</v>
      </c>
      <c r="E597" s="73" t="s">
        <v>159</v>
      </c>
      <c r="F597" s="73">
        <v>5</v>
      </c>
      <c r="G597" s="74" t="s">
        <v>159</v>
      </c>
      <c r="H597" s="73" t="str">
        <f t="shared" si="50"/>
        <v>NA</v>
      </c>
      <c r="I597" s="48" t="s">
        <v>202</v>
      </c>
      <c r="K597" s="75">
        <f t="shared" si="51"/>
        <v>0</v>
      </c>
    </row>
    <row r="598" spans="1:12" x14ac:dyDescent="0.35">
      <c r="A598" s="99" t="s">
        <v>799</v>
      </c>
      <c r="B598" s="76">
        <v>3</v>
      </c>
      <c r="C598" s="72">
        <v>1E-4</v>
      </c>
      <c r="D598" s="73">
        <f t="shared" si="49"/>
        <v>1</v>
      </c>
      <c r="E598" s="73" t="s">
        <v>159</v>
      </c>
      <c r="F598" s="73">
        <v>3</v>
      </c>
      <c r="G598" s="74" t="s">
        <v>159</v>
      </c>
      <c r="H598" s="73" t="str">
        <f t="shared" si="50"/>
        <v>NA</v>
      </c>
      <c r="I598" s="48" t="s">
        <v>202</v>
      </c>
      <c r="K598" s="75">
        <f t="shared" si="51"/>
        <v>0</v>
      </c>
    </row>
    <row r="599" spans="1:12" x14ac:dyDescent="0.35">
      <c r="A599" s="99" t="s">
        <v>800</v>
      </c>
      <c r="B599" s="76">
        <v>2</v>
      </c>
      <c r="C599" s="77" t="s">
        <v>159</v>
      </c>
      <c r="D599" s="73" t="str">
        <f t="shared" si="49"/>
        <v>NA</v>
      </c>
      <c r="E599" s="73" t="s">
        <v>159</v>
      </c>
      <c r="F599" s="73">
        <v>5</v>
      </c>
      <c r="G599" s="74" t="s">
        <v>159</v>
      </c>
      <c r="H599" s="73" t="str">
        <f t="shared" si="50"/>
        <v>NA</v>
      </c>
      <c r="I599" s="48" t="s">
        <v>202</v>
      </c>
      <c r="K599" s="75">
        <f t="shared" si="51"/>
        <v>0</v>
      </c>
    </row>
    <row r="600" spans="1:12" x14ac:dyDescent="0.35">
      <c r="A600" s="99" t="s">
        <v>801</v>
      </c>
      <c r="B600" s="76">
        <v>2</v>
      </c>
      <c r="C600" s="77" t="s">
        <v>159</v>
      </c>
      <c r="D600" s="73" t="str">
        <f t="shared" si="49"/>
        <v>NA</v>
      </c>
      <c r="E600" s="73" t="s">
        <v>159</v>
      </c>
      <c r="F600" s="73">
        <v>1</v>
      </c>
      <c r="G600" s="74" t="s">
        <v>159</v>
      </c>
      <c r="H600" s="73" t="str">
        <f t="shared" si="50"/>
        <v>NA</v>
      </c>
      <c r="I600" s="48" t="s">
        <v>202</v>
      </c>
      <c r="K600" s="75">
        <f t="shared" si="51"/>
        <v>0</v>
      </c>
    </row>
    <row r="601" spans="1:12" x14ac:dyDescent="0.35">
      <c r="A601" s="99" t="s">
        <v>802</v>
      </c>
      <c r="B601" s="76">
        <v>2</v>
      </c>
      <c r="C601" s="72">
        <v>0.67</v>
      </c>
      <c r="D601" s="73">
        <f t="shared" si="49"/>
        <v>3</v>
      </c>
      <c r="E601" s="73">
        <v>560</v>
      </c>
      <c r="F601" s="73">
        <v>566</v>
      </c>
      <c r="G601" s="74">
        <f t="shared" si="52"/>
        <v>0.98939929328621912</v>
      </c>
      <c r="H601" s="73">
        <f t="shared" si="50"/>
        <v>3</v>
      </c>
      <c r="I601" s="48" t="s">
        <v>202</v>
      </c>
      <c r="K601" s="75">
        <f t="shared" si="51"/>
        <v>0</v>
      </c>
    </row>
    <row r="602" spans="1:12" ht="29" x14ac:dyDescent="0.35">
      <c r="A602" s="99" t="s">
        <v>803</v>
      </c>
      <c r="B602" s="76">
        <v>5</v>
      </c>
      <c r="C602" s="77" t="s">
        <v>159</v>
      </c>
      <c r="D602" s="73" t="str">
        <f t="shared" si="49"/>
        <v>NA</v>
      </c>
      <c r="E602" s="73" t="s">
        <v>159</v>
      </c>
      <c r="F602" s="73">
        <v>0.2</v>
      </c>
      <c r="G602" s="74" t="s">
        <v>159</v>
      </c>
      <c r="H602" s="73" t="str">
        <f t="shared" si="50"/>
        <v>NA</v>
      </c>
      <c r="I602" s="48" t="s">
        <v>202</v>
      </c>
      <c r="K602" s="75">
        <f t="shared" si="51"/>
        <v>0</v>
      </c>
    </row>
    <row r="603" spans="1:12" x14ac:dyDescent="0.35">
      <c r="A603" s="99" t="s">
        <v>804</v>
      </c>
      <c r="B603" s="76">
        <v>2</v>
      </c>
      <c r="C603" s="77">
        <v>3.4</v>
      </c>
      <c r="D603" s="73">
        <f t="shared" si="49"/>
        <v>4</v>
      </c>
      <c r="E603" s="73" t="s">
        <v>159</v>
      </c>
      <c r="F603" s="73">
        <v>176</v>
      </c>
      <c r="G603" s="74" t="s">
        <v>159</v>
      </c>
      <c r="H603" s="73" t="str">
        <f t="shared" si="50"/>
        <v>NA</v>
      </c>
      <c r="I603" s="48" t="s">
        <v>202</v>
      </c>
      <c r="K603" s="75">
        <f t="shared" si="51"/>
        <v>0</v>
      </c>
    </row>
    <row r="604" spans="1:12" ht="29" x14ac:dyDescent="0.35">
      <c r="A604" s="99" t="s">
        <v>805</v>
      </c>
      <c r="B604" s="76">
        <v>3</v>
      </c>
      <c r="C604" s="77" t="s">
        <v>159</v>
      </c>
      <c r="D604" s="73" t="str">
        <f t="shared" si="49"/>
        <v>NA</v>
      </c>
      <c r="E604" s="73" t="s">
        <v>159</v>
      </c>
      <c r="F604" s="73">
        <v>0.05</v>
      </c>
      <c r="G604" s="74" t="s">
        <v>159</v>
      </c>
      <c r="H604" s="73" t="str">
        <f t="shared" si="50"/>
        <v>NA</v>
      </c>
      <c r="I604" s="48" t="s">
        <v>202</v>
      </c>
      <c r="K604" s="75">
        <f t="shared" si="51"/>
        <v>0</v>
      </c>
    </row>
    <row r="605" spans="1:12" x14ac:dyDescent="0.35">
      <c r="A605" s="99" t="s">
        <v>806</v>
      </c>
      <c r="B605" s="76">
        <v>2</v>
      </c>
      <c r="C605" s="77" t="s">
        <v>159</v>
      </c>
      <c r="D605" s="73" t="str">
        <f t="shared" si="49"/>
        <v>NA</v>
      </c>
      <c r="E605" s="73" t="s">
        <v>159</v>
      </c>
      <c r="F605" s="73">
        <v>10</v>
      </c>
      <c r="G605" s="74" t="s">
        <v>159</v>
      </c>
      <c r="H605" s="73" t="str">
        <f t="shared" si="50"/>
        <v>NA</v>
      </c>
      <c r="I605" s="48" t="s">
        <v>202</v>
      </c>
      <c r="K605" s="75">
        <f t="shared" si="51"/>
        <v>0</v>
      </c>
    </row>
    <row r="606" spans="1:12" x14ac:dyDescent="0.35">
      <c r="A606" s="99" t="s">
        <v>807</v>
      </c>
      <c r="B606" s="76">
        <v>3</v>
      </c>
      <c r="C606" s="72">
        <v>11.7</v>
      </c>
      <c r="D606" s="73">
        <f t="shared" si="49"/>
        <v>4</v>
      </c>
      <c r="E606" s="74">
        <v>0.36</v>
      </c>
      <c r="F606" s="73">
        <v>35</v>
      </c>
      <c r="G606" s="74">
        <f t="shared" si="52"/>
        <v>1.0285714285714285E-2</v>
      </c>
      <c r="H606" s="73">
        <f t="shared" si="50"/>
        <v>1</v>
      </c>
      <c r="I606" s="48" t="s">
        <v>202</v>
      </c>
      <c r="J606" s="48">
        <v>15.4</v>
      </c>
      <c r="K606" s="75">
        <f t="shared" si="51"/>
        <v>115.50949913644681</v>
      </c>
      <c r="L606" s="48">
        <v>86.09</v>
      </c>
    </row>
    <row r="607" spans="1:12" x14ac:dyDescent="0.35">
      <c r="A607" s="99" t="s">
        <v>808</v>
      </c>
      <c r="B607" s="76">
        <v>4</v>
      </c>
      <c r="C607" s="72">
        <v>119</v>
      </c>
      <c r="D607" s="73">
        <f t="shared" si="49"/>
        <v>5</v>
      </c>
      <c r="E607" s="73" t="s">
        <v>159</v>
      </c>
      <c r="F607" s="73">
        <v>22</v>
      </c>
      <c r="G607" s="74" t="s">
        <v>159</v>
      </c>
      <c r="H607" s="73" t="str">
        <f t="shared" si="50"/>
        <v>NA</v>
      </c>
      <c r="I607" s="48" t="s">
        <v>202</v>
      </c>
      <c r="J607" s="48">
        <v>141</v>
      </c>
      <c r="K607" s="75">
        <f t="shared" si="51"/>
        <v>1057.586972612922</v>
      </c>
      <c r="L607" s="48">
        <v>106.949</v>
      </c>
    </row>
    <row r="608" spans="1:12" x14ac:dyDescent="0.35">
      <c r="A608" s="99" t="s">
        <v>809</v>
      </c>
      <c r="B608" s="76">
        <v>5</v>
      </c>
      <c r="C608" s="72">
        <v>334.37700000000001</v>
      </c>
      <c r="D608" s="73">
        <f t="shared" si="49"/>
        <v>5</v>
      </c>
      <c r="E608" s="73" t="s">
        <v>159</v>
      </c>
      <c r="F608" s="73">
        <v>13</v>
      </c>
      <c r="G608" s="74" t="s">
        <v>159</v>
      </c>
      <c r="H608" s="73" t="str">
        <f t="shared" si="50"/>
        <v>NA</v>
      </c>
      <c r="I608" s="48" t="s">
        <v>240</v>
      </c>
      <c r="K608" s="75">
        <f t="shared" si="51"/>
        <v>0</v>
      </c>
    </row>
    <row r="609" spans="1:12" x14ac:dyDescent="0.35">
      <c r="A609" s="99" t="s">
        <v>810</v>
      </c>
      <c r="B609" s="76">
        <v>3</v>
      </c>
      <c r="C609" s="77" t="s">
        <v>159</v>
      </c>
      <c r="D609" s="73" t="str">
        <f t="shared" si="49"/>
        <v>NA</v>
      </c>
      <c r="E609" s="73" t="s">
        <v>159</v>
      </c>
      <c r="F609" s="73">
        <v>0.4</v>
      </c>
      <c r="G609" s="74" t="s">
        <v>159</v>
      </c>
      <c r="H609" s="73" t="str">
        <f t="shared" si="50"/>
        <v>NA</v>
      </c>
      <c r="I609" s="48" t="s">
        <v>202</v>
      </c>
      <c r="J609" s="48">
        <v>1.87</v>
      </c>
      <c r="K609" s="75">
        <f t="shared" si="51"/>
        <v>14.026153466568541</v>
      </c>
      <c r="L609" s="80">
        <v>108.181</v>
      </c>
    </row>
    <row r="610" spans="1:12" x14ac:dyDescent="0.35">
      <c r="A610" s="99" t="s">
        <v>811</v>
      </c>
      <c r="B610" s="76">
        <v>3</v>
      </c>
      <c r="C610" s="72">
        <v>0.13</v>
      </c>
      <c r="D610" s="73">
        <f t="shared" si="49"/>
        <v>2</v>
      </c>
      <c r="E610" s="73" t="s">
        <v>159</v>
      </c>
      <c r="F610" s="73">
        <v>57</v>
      </c>
      <c r="G610" s="74" t="s">
        <v>159</v>
      </c>
      <c r="H610" s="73" t="str">
        <f t="shared" si="50"/>
        <v>NA</v>
      </c>
      <c r="I610" s="48" t="s">
        <v>202</v>
      </c>
      <c r="K610" s="75">
        <f t="shared" si="51"/>
        <v>0</v>
      </c>
      <c r="L610" s="48">
        <v>140.18</v>
      </c>
    </row>
    <row r="611" spans="1:12" x14ac:dyDescent="0.35">
      <c r="A611" s="99" t="s">
        <v>812</v>
      </c>
      <c r="B611" s="76">
        <v>3</v>
      </c>
      <c r="C611" s="72">
        <v>66.5</v>
      </c>
      <c r="D611" s="73">
        <f t="shared" si="49"/>
        <v>5</v>
      </c>
      <c r="E611" s="73" t="s">
        <v>159</v>
      </c>
      <c r="F611" s="73">
        <v>20</v>
      </c>
      <c r="G611" s="74" t="s">
        <v>159</v>
      </c>
      <c r="H611" s="73" t="str">
        <f t="shared" si="50"/>
        <v>NA</v>
      </c>
      <c r="I611" s="48" t="s">
        <v>202</v>
      </c>
      <c r="K611" s="75">
        <f t="shared" si="51"/>
        <v>0</v>
      </c>
    </row>
    <row r="612" spans="1:12" x14ac:dyDescent="0.35">
      <c r="A612" s="99" t="s">
        <v>813</v>
      </c>
      <c r="B612" s="76">
        <v>3</v>
      </c>
      <c r="C612" s="72">
        <v>0.15</v>
      </c>
      <c r="D612" s="73">
        <f t="shared" si="49"/>
        <v>3</v>
      </c>
      <c r="E612" s="73">
        <v>240</v>
      </c>
      <c r="F612" s="73">
        <v>242</v>
      </c>
      <c r="G612" s="74">
        <f t="shared" si="52"/>
        <v>0.99173553719008267</v>
      </c>
      <c r="H612" s="73">
        <f t="shared" si="50"/>
        <v>3</v>
      </c>
      <c r="I612" s="48" t="s">
        <v>202</v>
      </c>
      <c r="K612" s="75">
        <f t="shared" si="51"/>
        <v>0</v>
      </c>
    </row>
    <row r="613" spans="1:12" x14ac:dyDescent="0.35">
      <c r="A613" s="99" t="s">
        <v>814</v>
      </c>
      <c r="B613" s="76">
        <v>4</v>
      </c>
      <c r="C613" s="119">
        <v>1.2E-2</v>
      </c>
      <c r="D613" s="73">
        <f t="shared" si="49"/>
        <v>1</v>
      </c>
      <c r="E613" s="73" t="s">
        <v>159</v>
      </c>
      <c r="F613" s="73">
        <v>0.1</v>
      </c>
      <c r="G613" s="74" t="s">
        <v>159</v>
      </c>
      <c r="H613" s="73" t="str">
        <f t="shared" si="50"/>
        <v>NA</v>
      </c>
      <c r="I613" s="48" t="s">
        <v>202</v>
      </c>
      <c r="K613" s="75">
        <f t="shared" si="51"/>
        <v>0</v>
      </c>
    </row>
    <row r="614" spans="1:12" x14ac:dyDescent="0.35">
      <c r="A614" s="99" t="s">
        <v>815</v>
      </c>
      <c r="B614" s="76">
        <v>3</v>
      </c>
      <c r="C614" s="77" t="s">
        <v>159</v>
      </c>
      <c r="D614" s="73" t="str">
        <f t="shared" si="49"/>
        <v>NA</v>
      </c>
      <c r="E614" s="73" t="s">
        <v>159</v>
      </c>
      <c r="F614" s="73">
        <v>5</v>
      </c>
      <c r="G614" s="74" t="s">
        <v>159</v>
      </c>
      <c r="H614" s="73" t="str">
        <f t="shared" si="50"/>
        <v>NA</v>
      </c>
      <c r="I614" s="48" t="s">
        <v>202</v>
      </c>
      <c r="K614" s="75">
        <f t="shared" si="51"/>
        <v>0</v>
      </c>
    </row>
    <row r="615" spans="1:12" x14ac:dyDescent="0.35">
      <c r="A615" s="99" t="s">
        <v>816</v>
      </c>
      <c r="B615" s="76">
        <v>5</v>
      </c>
      <c r="C615" s="77" t="s">
        <v>159</v>
      </c>
      <c r="D615" s="73" t="str">
        <f t="shared" si="49"/>
        <v>NA</v>
      </c>
      <c r="E615" s="73" t="s">
        <v>159</v>
      </c>
      <c r="F615" s="73">
        <v>1</v>
      </c>
      <c r="G615" s="74" t="s">
        <v>159</v>
      </c>
      <c r="H615" s="73" t="str">
        <f t="shared" si="50"/>
        <v>NA</v>
      </c>
      <c r="I615" s="48" t="s">
        <v>202</v>
      </c>
      <c r="K615" s="75">
        <f t="shared" si="51"/>
        <v>0</v>
      </c>
    </row>
    <row r="616" spans="1:12" x14ac:dyDescent="0.35">
      <c r="A616" s="99" t="s">
        <v>817</v>
      </c>
      <c r="B616" s="76">
        <v>3</v>
      </c>
      <c r="C616" s="77" t="s">
        <v>159</v>
      </c>
      <c r="D616" s="73" t="str">
        <f t="shared" si="49"/>
        <v>NA</v>
      </c>
      <c r="E616" s="73" t="s">
        <v>159</v>
      </c>
      <c r="F616" s="73">
        <v>5</v>
      </c>
      <c r="G616" s="74" t="s">
        <v>159</v>
      </c>
      <c r="H616" s="73" t="str">
        <f t="shared" si="50"/>
        <v>NA</v>
      </c>
      <c r="I616" s="48" t="s">
        <v>202</v>
      </c>
      <c r="K616" s="75">
        <f t="shared" si="51"/>
        <v>0</v>
      </c>
    </row>
    <row r="617" spans="1:12" x14ac:dyDescent="0.35">
      <c r="A617" s="99" t="s">
        <v>818</v>
      </c>
      <c r="B617" s="76">
        <v>3</v>
      </c>
      <c r="C617" s="72">
        <v>0.8</v>
      </c>
      <c r="D617" s="73">
        <f t="shared" si="49"/>
        <v>3</v>
      </c>
      <c r="E617" s="73">
        <v>0.34799999999999998</v>
      </c>
      <c r="F617" s="73">
        <v>434</v>
      </c>
      <c r="G617" s="74">
        <f t="shared" si="52"/>
        <v>8.0184331797235016E-4</v>
      </c>
      <c r="H617" s="73">
        <f t="shared" si="50"/>
        <v>1</v>
      </c>
      <c r="I617" s="48" t="s">
        <v>202</v>
      </c>
      <c r="K617" s="75">
        <f t="shared" si="51"/>
        <v>0</v>
      </c>
    </row>
    <row r="618" spans="1:12" x14ac:dyDescent="0.35">
      <c r="A618" s="99" t="s">
        <v>819</v>
      </c>
      <c r="B618" s="76">
        <v>3</v>
      </c>
      <c r="C618" s="107">
        <v>4.0000000000000001E-3</v>
      </c>
      <c r="D618" s="73">
        <f t="shared" si="49"/>
        <v>1</v>
      </c>
      <c r="E618" s="73" t="s">
        <v>159</v>
      </c>
      <c r="F618" s="73">
        <v>3.3300000000000003E-2</v>
      </c>
      <c r="G618" s="74" t="s">
        <v>159</v>
      </c>
      <c r="H618" s="73" t="str">
        <f t="shared" si="50"/>
        <v>NA</v>
      </c>
      <c r="I618" s="48" t="s">
        <v>202</v>
      </c>
      <c r="J618" s="48">
        <v>1.1299999999999999</v>
      </c>
      <c r="K618" s="75">
        <f t="shared" si="51"/>
        <v>8.4756970145574595</v>
      </c>
      <c r="L618" s="48">
        <v>106.16500000000001</v>
      </c>
    </row>
    <row r="619" spans="1:12" x14ac:dyDescent="0.35">
      <c r="A619" s="99" t="s">
        <v>820</v>
      </c>
      <c r="B619" s="76">
        <v>3</v>
      </c>
      <c r="C619" s="72">
        <v>0.13</v>
      </c>
      <c r="D619" s="73">
        <f t="shared" si="49"/>
        <v>2</v>
      </c>
      <c r="E619" s="73">
        <v>2.4E-2</v>
      </c>
      <c r="F619" s="73">
        <v>2.5</v>
      </c>
      <c r="G619" s="74">
        <f t="shared" si="52"/>
        <v>9.6000000000000009E-3</v>
      </c>
      <c r="H619" s="73">
        <f t="shared" si="50"/>
        <v>1</v>
      </c>
      <c r="I619" s="48" t="s">
        <v>202</v>
      </c>
      <c r="J619" s="48">
        <v>0.45</v>
      </c>
      <c r="K619" s="75">
        <f t="shared" si="51"/>
        <v>3.3752775721689003</v>
      </c>
      <c r="L619" s="48">
        <v>121.18</v>
      </c>
    </row>
    <row r="620" spans="1:12" x14ac:dyDescent="0.35">
      <c r="A620" s="99" t="s">
        <v>821</v>
      </c>
      <c r="B620" s="76">
        <v>3</v>
      </c>
      <c r="C620" s="77" t="s">
        <v>159</v>
      </c>
      <c r="D620" s="73" t="str">
        <f t="shared" si="49"/>
        <v>NA</v>
      </c>
      <c r="E620" s="73" t="s">
        <v>159</v>
      </c>
      <c r="F620" s="73">
        <v>1</v>
      </c>
      <c r="G620" s="74" t="s">
        <v>159</v>
      </c>
      <c r="H620" s="73" t="str">
        <f t="shared" si="50"/>
        <v>NA</v>
      </c>
      <c r="I620" s="48" t="s">
        <v>202</v>
      </c>
      <c r="K620" s="75">
        <f t="shared" si="51"/>
        <v>0</v>
      </c>
    </row>
    <row r="621" spans="1:12" x14ac:dyDescent="0.35">
      <c r="A621" s="99" t="s">
        <v>822</v>
      </c>
      <c r="B621" s="76">
        <v>3</v>
      </c>
      <c r="C621" s="77" t="s">
        <v>159</v>
      </c>
      <c r="D621" s="73" t="str">
        <f t="shared" si="49"/>
        <v>NA</v>
      </c>
      <c r="E621" s="73" t="s">
        <v>159</v>
      </c>
      <c r="F621" s="73">
        <v>1</v>
      </c>
      <c r="G621" s="74" t="s">
        <v>159</v>
      </c>
      <c r="H621" s="73" t="str">
        <f t="shared" si="50"/>
        <v>NA</v>
      </c>
      <c r="I621" s="48" t="s">
        <v>202</v>
      </c>
      <c r="K621" s="75">
        <f t="shared" si="51"/>
        <v>0</v>
      </c>
    </row>
    <row r="622" spans="1:12" x14ac:dyDescent="0.35">
      <c r="A622" s="99" t="s">
        <v>823</v>
      </c>
      <c r="B622" s="76">
        <v>5</v>
      </c>
      <c r="C622" s="77" t="s">
        <v>159</v>
      </c>
      <c r="D622" s="73" t="str">
        <f t="shared" si="49"/>
        <v>NA</v>
      </c>
      <c r="E622" s="73" t="s">
        <v>159</v>
      </c>
      <c r="F622" s="73">
        <v>0.01</v>
      </c>
      <c r="G622" s="74" t="s">
        <v>159</v>
      </c>
      <c r="H622" s="73" t="str">
        <f t="shared" si="50"/>
        <v>NA</v>
      </c>
      <c r="I622" s="48" t="s">
        <v>202</v>
      </c>
      <c r="K622" s="75">
        <f t="shared" si="51"/>
        <v>0</v>
      </c>
    </row>
    <row r="623" spans="1:12" x14ac:dyDescent="0.35">
      <c r="A623" s="99" t="s">
        <v>824</v>
      </c>
      <c r="B623" s="76">
        <v>3</v>
      </c>
      <c r="C623" s="77" t="s">
        <v>159</v>
      </c>
      <c r="D623" s="73" t="str">
        <f t="shared" si="49"/>
        <v>NA</v>
      </c>
      <c r="E623" s="73" t="s">
        <v>159</v>
      </c>
      <c r="F623" s="73">
        <v>5</v>
      </c>
      <c r="G623" s="74" t="s">
        <v>159</v>
      </c>
      <c r="H623" s="73" t="str">
        <f t="shared" si="50"/>
        <v>NA</v>
      </c>
      <c r="I623" s="48" t="s">
        <v>202</v>
      </c>
      <c r="K623" s="75">
        <f t="shared" si="51"/>
        <v>0</v>
      </c>
    </row>
    <row r="624" spans="1:12" x14ac:dyDescent="0.35">
      <c r="A624" s="99" t="s">
        <v>825</v>
      </c>
      <c r="B624" s="76">
        <v>3</v>
      </c>
      <c r="C624" s="77" t="s">
        <v>159</v>
      </c>
      <c r="D624" s="73" t="str">
        <f t="shared" si="49"/>
        <v>NA</v>
      </c>
      <c r="E624" s="73" t="s">
        <v>159</v>
      </c>
      <c r="F624" s="73">
        <v>10</v>
      </c>
      <c r="G624" s="74" t="s">
        <v>159</v>
      </c>
      <c r="H624" s="73" t="str">
        <f t="shared" si="50"/>
        <v>NA</v>
      </c>
      <c r="I624" s="48" t="s">
        <v>202</v>
      </c>
      <c r="K624" s="75">
        <f t="shared" si="51"/>
        <v>0</v>
      </c>
    </row>
    <row r="625" spans="1:9" x14ac:dyDescent="0.35">
      <c r="A625" s="99" t="s">
        <v>826</v>
      </c>
      <c r="B625" s="48">
        <v>3</v>
      </c>
      <c r="C625" s="77" t="s">
        <v>159</v>
      </c>
      <c r="D625" s="73" t="str">
        <f t="shared" si="49"/>
        <v>NA</v>
      </c>
      <c r="E625" s="73" t="s">
        <v>159</v>
      </c>
      <c r="F625" s="48">
        <v>5</v>
      </c>
      <c r="G625" s="74" t="s">
        <v>159</v>
      </c>
      <c r="H625" s="73" t="str">
        <f t="shared" si="50"/>
        <v>NA</v>
      </c>
      <c r="I625" s="48" t="s">
        <v>202</v>
      </c>
    </row>
    <row r="626" spans="1:9" x14ac:dyDescent="0.35">
      <c r="D626" s="73"/>
      <c r="G626" s="74"/>
      <c r="H626" s="73"/>
    </row>
    <row r="628" spans="1:9" x14ac:dyDescent="0.35">
      <c r="C628" s="113">
        <v>21</v>
      </c>
    </row>
    <row r="629" spans="1:9" x14ac:dyDescent="0.35">
      <c r="C629" s="111" t="s">
        <v>827</v>
      </c>
    </row>
    <row r="630" spans="1:9" x14ac:dyDescent="0.35">
      <c r="C630" s="108" t="s">
        <v>828</v>
      </c>
    </row>
  </sheetData>
  <autoFilter ref="A1:N625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Date_x0020__x0028_mm_x002f_dd_x002f_yyyy_x0029_ xmlns="db3a3bc2-b091-448c-a177-ecf14e0008bc">2017-10-25T16:00:00+00:00</Document_x0020_Date_x0020__x0028_mm_x002f_dd_x002f_yyyy_x0029_>
    <_dlc_DocId xmlns="8d717990-4148-42c7-9b69-5d29825f45f4">VRFPFRQYXPJN-47-43</_dlc_DocId>
    <_dlc_DocIdUrl xmlns="8d717990-4148-42c7-9b69-5d29825f45f4">
      <Url>https://nusu.sharepoint.com/sites/corporate/forms/_layouts/DocIdRedir.aspx?ID=VRFPFRQYXPJN-47-43</Url>
      <Description>VRFPFRQYXPJN-47-43</Description>
    </_dlc_DocIdUrl>
    <TaxCatchAll xmlns="8d717990-4148-42c7-9b69-5d29825f45f4"/>
    <TaxKeywordTaxHTField xmlns="8d717990-4148-42c7-9b69-5d29825f45f4">
      <Terms xmlns="http://schemas.microsoft.com/office/infopath/2007/PartnerControls"/>
    </TaxKeywordTaxHTFiel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745A4CCB35DF44AE2BFC1F9F7DFB31" ma:contentTypeVersion="324" ma:contentTypeDescription="Create a new document." ma:contentTypeScope="" ma:versionID="aef5506e81fce052ad7d1f7fce730c1a">
  <xsd:schema xmlns:xsd="http://www.w3.org/2001/XMLSchema" xmlns:xs="http://www.w3.org/2001/XMLSchema" xmlns:p="http://schemas.microsoft.com/office/2006/metadata/properties" xmlns:ns2="db3a3bc2-b091-448c-a177-ecf14e0008bc" xmlns:ns3="8d717990-4148-42c7-9b69-5d29825f45f4" xmlns:ns4="805c790d-0d74-44aa-910d-d1d514a6371f" targetNamespace="http://schemas.microsoft.com/office/2006/metadata/properties" ma:root="true" ma:fieldsID="c0672aa8939589e593d23d0a1bbfe287" ns2:_="" ns3:_="" ns4:_="">
    <xsd:import namespace="db3a3bc2-b091-448c-a177-ecf14e0008bc"/>
    <xsd:import namespace="8d717990-4148-42c7-9b69-5d29825f45f4"/>
    <xsd:import namespace="805c790d-0d74-44aa-910d-d1d514a6371f"/>
    <xsd:element name="properties">
      <xsd:complexType>
        <xsd:sequence>
          <xsd:element name="documentManagement">
            <xsd:complexType>
              <xsd:all>
                <xsd:element ref="ns2:Document_x0020_Date_x0020__x0028_mm_x002f_dd_x002f_yyyy_x0029_" minOccurs="0"/>
                <xsd:element ref="ns3:_dlc_DocId" minOccurs="0"/>
                <xsd:element ref="ns3:_dlc_DocIdUrl" minOccurs="0"/>
                <xsd:element ref="ns3:_dlc_DocIdPersistId" minOccurs="0"/>
                <xsd:element ref="ns3:TaxKeywordTaxHTField" minOccurs="0"/>
                <xsd:element ref="ns3:TaxCatchAll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a3bc2-b091-448c-a177-ecf14e0008bc" elementFormDefault="qualified">
    <xsd:import namespace="http://schemas.microsoft.com/office/2006/documentManagement/types"/>
    <xsd:import namespace="http://schemas.microsoft.com/office/infopath/2007/PartnerControls"/>
    <xsd:element name="Document_x0020_Date_x0020__x0028_mm_x002f_dd_x002f_yyyy_x0029_" ma:index="8" nillable="true" ma:displayName="Document Date (mm/dd/yyyy)" ma:default="[today]" ma:format="DateOnly" ma:internalName="Document_x0020_Date_x0020__x0028_mm_x002f_dd_x002f_yyyy_x0029_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17990-4148-42c7-9b69-5d29825f45f4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KeywordTaxHTField" ma:index="13" nillable="true" ma:taxonomy="true" ma:internalName="TaxKeywordTaxHTField" ma:taxonomyFieldName="TaxKeyword" ma:displayName="Enterprise Keywords" ma:fieldId="{23f27201-bee3-471e-b2e7-b64fd8b7ca38}" ma:taxonomyMulti="true" ma:sspId="0cca7581-5256-458a-b218-643d9525617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11674a61-729d-484c-a411-d0f7320454c5}" ma:internalName="TaxCatchAll" ma:readOnly="false" ma:showField="CatchAllData" ma:web="8d717990-4148-42c7-9b69-5d29825f45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c790d-0d74-44aa-910d-d1d514a637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6F06D6-CC5E-424C-82D0-A070CAF2A73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385107A-12A2-4BB8-BC26-8D9C106A6D6A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db3a3bc2-b091-448c-a177-ecf14e0008bc"/>
    <ds:schemaRef ds:uri="http://purl.org/dc/terms/"/>
    <ds:schemaRef ds:uri="http://schemas.microsoft.com/office/infopath/2007/PartnerControls"/>
    <ds:schemaRef ds:uri="805c790d-0d74-44aa-910d-d1d514a6371f"/>
    <ds:schemaRef ds:uri="http://schemas.microsoft.com/office/2006/documentManagement/types"/>
    <ds:schemaRef ds:uri="8d717990-4148-42c7-9b69-5d29825f45f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3F78355-3F8D-44A2-A678-4466A63BA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3a3bc2-b091-448c-a177-ecf14e0008bc"/>
    <ds:schemaRef ds:uri="8d717990-4148-42c7-9b69-5d29825f45f4"/>
    <ds:schemaRef ds:uri="805c790d-0d74-44aa-910d-d1d514a637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5886B86-19D1-499A-BD04-C609F5FE89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18</vt:i4>
      </vt:variant>
    </vt:vector>
  </HeadingPairs>
  <TitlesOfParts>
    <vt:vector size="26" baseType="lpstr">
      <vt:lpstr>INSTRUCTIONS</vt:lpstr>
      <vt:lpstr>WORKSHEET - GP LISTED CHEMICALS</vt:lpstr>
      <vt:lpstr>WORKSHEET -CHEMICALS OF CONCERN</vt:lpstr>
      <vt:lpstr>Hazard Rating</vt:lpstr>
      <vt:lpstr>Exposure Factors</vt:lpstr>
      <vt:lpstr>Exposure Indices</vt:lpstr>
      <vt:lpstr>Risk Levels</vt:lpstr>
      <vt:lpstr>ChemicalList</vt:lpstr>
      <vt:lpstr>_0.1_mmHg____0.013_kPa___Coarse__bulk_or_wet_material</vt:lpstr>
      <vt:lpstr>AmountUsed</vt:lpstr>
      <vt:lpstr>ChemicalList</vt:lpstr>
      <vt:lpstr>'Exposure Indices'!ControlMeasures</vt:lpstr>
      <vt:lpstr>'Exposure Indices'!Duration</vt:lpstr>
      <vt:lpstr>Duration</vt:lpstr>
      <vt:lpstr>Duration_of_work_per_week</vt:lpstr>
      <vt:lpstr>ExposureFactorsandIndeces</vt:lpstr>
      <vt:lpstr>Hazard_control_measure</vt:lpstr>
      <vt:lpstr>HazardDescription</vt:lpstr>
      <vt:lpstr>OTPEL</vt:lpstr>
      <vt:lpstr>'Exposure Indices'!ParticeSize</vt:lpstr>
      <vt:lpstr>ParticleSize</vt:lpstr>
      <vt:lpstr>'WORKSHEET - GP LISTED CHEMICALS'!Print_Area</vt:lpstr>
      <vt:lpstr>'WORKSHEET -CHEMICALS OF CONCERN'!Print_Area</vt:lpstr>
      <vt:lpstr>Ratio_of__OT_PEL</vt:lpstr>
      <vt:lpstr>Vapour_pressure_or_particle_size__aerodynamic_diameter</vt:lpstr>
      <vt:lpstr>'Exposure Indices'!VPandPS</vt:lpstr>
    </vt:vector>
  </TitlesOfParts>
  <Manager/>
  <Company>National University of Singapore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Chuen Hui</dc:creator>
  <cp:keywords/>
  <dc:description/>
  <cp:lastModifiedBy>Tan Twooi Huat, Adam</cp:lastModifiedBy>
  <cp:revision/>
  <dcterms:created xsi:type="dcterms:W3CDTF">2010-05-24T03:04:15Z</dcterms:created>
  <dcterms:modified xsi:type="dcterms:W3CDTF">2021-04-15T05:19:46Z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0x010100DF745A4CCB35DF44AE2BFC1F9F7DFB31</vt:lpwstr>
  </property>
  <property fmtid="{D5CDD505-2E9C-101B-9397-08002B2CF9AE}" pid="3" name="_dlc_DocIdItemGuid">
    <vt:lpwstr>1d0294a4-94f5-4e9f-801b-7d98caa83e78</vt:lpwstr>
  </property>
  <property fmtid="{D5CDD505-2E9C-101B-9397-08002B2CF9AE}" pid="4" name="TaxKeyword">
    <vt:lpwstr/>
  </property>
  <property fmtid="{D5CDD505-2E9C-101B-9397-08002B2CF9AE}" pid="5" name="Order">
    <vt:r8>4300</vt:r8>
  </property>
  <property fmtid="{D5CDD505-2E9C-101B-9397-08002B2CF9AE}" pid="6" name="GUID">
    <vt:lpwstr>07fde753-f603-47d4-b6f2-ecbcfb5e7502</vt:lpwstr>
  </property>
</Properties>
</file>